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契約課\工事契約班\☆★☆ホームページ・掲示板☆★☆\建設工事・建設コンサルタント業務\７　要綱・基準等\202512\工45_和歌山市企業局単品スライド条項運用基準\"/>
    </mc:Choice>
  </mc:AlternateContent>
  <xr:revisionPtr revIDLastSave="0" documentId="8_{6AF5C3B5-7136-44DF-A066-2B23D523184E}" xr6:coauthVersionLast="36" xr6:coauthVersionMax="36" xr10:uidLastSave="{00000000-0000-0000-0000-000000000000}"/>
  <bookViews>
    <workbookView xWindow="0" yWindow="0" windowWidth="20490" windowHeight="6915" xr2:uid="{5007FEDF-6F56-4D10-BC43-40FBA8AACF87}"/>
  </bookViews>
  <sheets>
    <sheet name="【別紙１】単品スライド概算額計算書" sheetId="7" r:id="rId1"/>
    <sheet name="【別紙２】単品スライド調書" sheetId="8" r:id="rId2"/>
    <sheet name="【別紙１】単品スライド概算額計算書（記入例）" sheetId="5" r:id="rId3"/>
    <sheet name="【別紙２】単品スライド調書（記入例）" sheetId="2" r:id="rId4"/>
  </sheets>
  <definedNames>
    <definedName name="_xlnm.Print_Area" localSheetId="0">【別紙１】単品スライド概算額計算書!$A$1:$H$49</definedName>
    <definedName name="_xlnm.Print_Area" localSheetId="2">'【別紙１】単品スライド概算額計算書（記入例）'!$A$1:$H$49</definedName>
    <definedName name="_xlnm.Print_Area" localSheetId="1">【別紙２】単品スライド調書!$A$1:$AK$72</definedName>
    <definedName name="_xlnm.Print_Area" localSheetId="3">'【別紙２】単品スライド調書（記入例）'!$A$1:$AK$72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7" l="1"/>
  <c r="F43" i="7"/>
  <c r="F42" i="7"/>
  <c r="F41" i="7"/>
  <c r="F40" i="7"/>
  <c r="F39" i="7"/>
  <c r="F38" i="7"/>
  <c r="C44" i="7"/>
  <c r="E44" i="7" s="1"/>
  <c r="C43" i="7"/>
  <c r="E43" i="7" s="1"/>
  <c r="C42" i="7"/>
  <c r="E42" i="7" s="1"/>
  <c r="C41" i="7"/>
  <c r="E41" i="7" s="1"/>
  <c r="C40" i="7"/>
  <c r="E40" i="7" s="1"/>
  <c r="C39" i="7"/>
  <c r="E39" i="7" s="1"/>
  <c r="C38" i="7"/>
  <c r="B44" i="7"/>
  <c r="B43" i="7"/>
  <c r="B42" i="7"/>
  <c r="B41" i="7"/>
  <c r="B40" i="7"/>
  <c r="B39" i="7"/>
  <c r="B38" i="7"/>
  <c r="A44" i="7"/>
  <c r="A43" i="7"/>
  <c r="A42" i="7"/>
  <c r="A41" i="7"/>
  <c r="A40" i="7"/>
  <c r="A39" i="7"/>
  <c r="A38" i="7"/>
  <c r="A36" i="7"/>
  <c r="F31" i="7"/>
  <c r="F30" i="7"/>
  <c r="F29" i="7"/>
  <c r="F28" i="7"/>
  <c r="F27" i="7"/>
  <c r="F26" i="7"/>
  <c r="C31" i="7"/>
  <c r="C30" i="7"/>
  <c r="C29" i="7"/>
  <c r="C28" i="7"/>
  <c r="E28" i="7" s="1"/>
  <c r="C27" i="7"/>
  <c r="C25" i="7"/>
  <c r="E25" i="7" s="1"/>
  <c r="B31" i="7"/>
  <c r="B30" i="7"/>
  <c r="B29" i="7"/>
  <c r="B28" i="7"/>
  <c r="B27" i="7"/>
  <c r="B26" i="7"/>
  <c r="B25" i="7"/>
  <c r="A31" i="7"/>
  <c r="A30" i="7"/>
  <c r="A29" i="7"/>
  <c r="A28" i="7"/>
  <c r="A27" i="7"/>
  <c r="A26" i="7"/>
  <c r="A25" i="7"/>
  <c r="F19" i="7"/>
  <c r="F18" i="7"/>
  <c r="F17" i="7"/>
  <c r="F16" i="7"/>
  <c r="F15" i="7"/>
  <c r="C19" i="7"/>
  <c r="E19" i="7" s="1"/>
  <c r="C18" i="7"/>
  <c r="C17" i="7"/>
  <c r="C16" i="7"/>
  <c r="C15" i="7"/>
  <c r="C14" i="7"/>
  <c r="E14" i="7" s="1"/>
  <c r="B19" i="7"/>
  <c r="B18" i="7"/>
  <c r="B17" i="7"/>
  <c r="B16" i="7"/>
  <c r="B15" i="7"/>
  <c r="B14" i="7"/>
  <c r="B13" i="7"/>
  <c r="A19" i="7"/>
  <c r="A18" i="7"/>
  <c r="A17" i="7"/>
  <c r="A16" i="7"/>
  <c r="A15" i="7"/>
  <c r="A14" i="7"/>
  <c r="A13" i="7"/>
  <c r="C8" i="7"/>
  <c r="C7" i="7"/>
  <c r="F6" i="7"/>
  <c r="C6" i="7"/>
  <c r="C5" i="7"/>
  <c r="C4" i="7"/>
  <c r="C3" i="7"/>
  <c r="AG67" i="8"/>
  <c r="AH67" i="8" s="1"/>
  <c r="AI67" i="8" s="1"/>
  <c r="F67" i="8"/>
  <c r="AK66" i="8" s="1"/>
  <c r="AH66" i="8"/>
  <c r="G66" i="8"/>
  <c r="AI66" i="8" s="1"/>
  <c r="AG65" i="8"/>
  <c r="AH65" i="8" s="1"/>
  <c r="AI65" i="8" s="1"/>
  <c r="F65" i="8"/>
  <c r="AK64" i="8" s="1"/>
  <c r="AH64" i="8"/>
  <c r="G64" i="8"/>
  <c r="AI64" i="8" s="1"/>
  <c r="AG63" i="8"/>
  <c r="AH63" i="8" s="1"/>
  <c r="AI63" i="8" s="1"/>
  <c r="F63" i="8"/>
  <c r="AK62" i="8" s="1"/>
  <c r="AH62" i="8"/>
  <c r="G62" i="8"/>
  <c r="AI62" i="8" s="1"/>
  <c r="AG61" i="8"/>
  <c r="AH61" i="8" s="1"/>
  <c r="AI61" i="8" s="1"/>
  <c r="F61" i="8"/>
  <c r="AK60" i="8" s="1"/>
  <c r="AH60" i="8"/>
  <c r="G60" i="8"/>
  <c r="AI60" i="8" s="1"/>
  <c r="AG59" i="8"/>
  <c r="AH59" i="8" s="1"/>
  <c r="AI59" i="8" s="1"/>
  <c r="F59" i="8"/>
  <c r="AK58" i="8" s="1"/>
  <c r="AH58" i="8"/>
  <c r="G58" i="8"/>
  <c r="AI58" i="8" s="1"/>
  <c r="AG57" i="8"/>
  <c r="AH57" i="8" s="1"/>
  <c r="AI57" i="8" s="1"/>
  <c r="F57" i="8"/>
  <c r="AK56" i="8" s="1"/>
  <c r="AH56" i="8"/>
  <c r="G56" i="8"/>
  <c r="AI56" i="8" s="1"/>
  <c r="AG55" i="8"/>
  <c r="AH55" i="8" s="1"/>
  <c r="AI55" i="8" s="1"/>
  <c r="F55" i="8"/>
  <c r="AK54" i="8" s="1"/>
  <c r="AK68" i="8" s="1"/>
  <c r="AH54" i="8"/>
  <c r="G54" i="8"/>
  <c r="AI54" i="8" s="1"/>
  <c r="F46" i="8"/>
  <c r="AK45" i="8"/>
  <c r="AI45" i="8"/>
  <c r="AH45" i="8"/>
  <c r="G45" i="8"/>
  <c r="AG46" i="8" s="1"/>
  <c r="AH46" i="8" s="1"/>
  <c r="AI46" i="8" s="1"/>
  <c r="F44" i="8"/>
  <c r="AK43" i="8"/>
  <c r="AI43" i="8"/>
  <c r="AH43" i="8"/>
  <c r="G43" i="8"/>
  <c r="AG44" i="8" s="1"/>
  <c r="AH44" i="8" s="1"/>
  <c r="AI44" i="8" s="1"/>
  <c r="F42" i="8"/>
  <c r="AK41" i="8"/>
  <c r="AI41" i="8"/>
  <c r="AH41" i="8"/>
  <c r="G41" i="8"/>
  <c r="AG42" i="8" s="1"/>
  <c r="AH42" i="8" s="1"/>
  <c r="AI42" i="8" s="1"/>
  <c r="F40" i="8"/>
  <c r="AK39" i="8"/>
  <c r="AI39" i="8"/>
  <c r="AH39" i="8"/>
  <c r="G39" i="8"/>
  <c r="AG40" i="8" s="1"/>
  <c r="AH40" i="8" s="1"/>
  <c r="AI40" i="8" s="1"/>
  <c r="F38" i="8"/>
  <c r="AK37" i="8"/>
  <c r="AI37" i="8"/>
  <c r="AH37" i="8"/>
  <c r="G37" i="8"/>
  <c r="AG38" i="8" s="1"/>
  <c r="AH38" i="8" s="1"/>
  <c r="AI38" i="8" s="1"/>
  <c r="F36" i="8"/>
  <c r="AK35" i="8" s="1"/>
  <c r="AH35" i="8"/>
  <c r="G35" i="8"/>
  <c r="AG36" i="8" s="1"/>
  <c r="AH36" i="8" s="1"/>
  <c r="AI36" i="8" s="1"/>
  <c r="F34" i="8"/>
  <c r="AK33" i="8" s="1"/>
  <c r="AH33" i="8"/>
  <c r="F25" i="7" s="1"/>
  <c r="G33" i="8"/>
  <c r="AG34" i="8" s="1"/>
  <c r="AH34" i="8" s="1"/>
  <c r="AI34" i="8" s="1"/>
  <c r="AG26" i="8"/>
  <c r="AH26" i="8" s="1"/>
  <c r="AI26" i="8" s="1"/>
  <c r="F26" i="8"/>
  <c r="AK25" i="8" s="1"/>
  <c r="AH25" i="8"/>
  <c r="G25" i="8"/>
  <c r="AI25" i="8" s="1"/>
  <c r="AG24" i="8"/>
  <c r="AH24" i="8" s="1"/>
  <c r="AI24" i="8" s="1"/>
  <c r="F24" i="8"/>
  <c r="AK23" i="8" s="1"/>
  <c r="AH23" i="8"/>
  <c r="G23" i="8"/>
  <c r="AI23" i="8" s="1"/>
  <c r="AG22" i="8"/>
  <c r="AH22" i="8" s="1"/>
  <c r="AI22" i="8" s="1"/>
  <c r="F22" i="8"/>
  <c r="AK21" i="8" s="1"/>
  <c r="AH21" i="8"/>
  <c r="G21" i="8"/>
  <c r="AI21" i="8" s="1"/>
  <c r="AG20" i="8"/>
  <c r="AH20" i="8" s="1"/>
  <c r="AI20" i="8" s="1"/>
  <c r="F20" i="8"/>
  <c r="AK19" i="8" s="1"/>
  <c r="AH19" i="8"/>
  <c r="G19" i="8"/>
  <c r="AI19" i="8" s="1"/>
  <c r="AG18" i="8"/>
  <c r="AH18" i="8" s="1"/>
  <c r="AI18" i="8" s="1"/>
  <c r="F18" i="8"/>
  <c r="AK17" i="8" s="1"/>
  <c r="AH17" i="8"/>
  <c r="G17" i="8"/>
  <c r="AI17" i="8" s="1"/>
  <c r="F16" i="8"/>
  <c r="AK15" i="8" s="1"/>
  <c r="AH15" i="8"/>
  <c r="F14" i="7" s="1"/>
  <c r="G15" i="8"/>
  <c r="AG14" i="8"/>
  <c r="AH14" i="8" s="1"/>
  <c r="AI14" i="8" s="1"/>
  <c r="F14" i="8"/>
  <c r="AK13" i="8" s="1"/>
  <c r="AH13" i="8"/>
  <c r="F13" i="7" s="1"/>
  <c r="G13" i="8"/>
  <c r="C13" i="7" s="1"/>
  <c r="E13" i="7" s="1"/>
  <c r="B8" i="8"/>
  <c r="C9" i="7" s="1"/>
  <c r="B6" i="8"/>
  <c r="E38" i="7"/>
  <c r="E31" i="7"/>
  <c r="G31" i="7" s="1"/>
  <c r="E30" i="7"/>
  <c r="G30" i="7" s="1"/>
  <c r="E29" i="7"/>
  <c r="E27" i="7"/>
  <c r="G27" i="7" s="1"/>
  <c r="E18" i="7"/>
  <c r="G18" i="7" s="1"/>
  <c r="E17" i="7"/>
  <c r="E16" i="7"/>
  <c r="E15" i="7"/>
  <c r="C26" i="7" l="1"/>
  <c r="E26" i="7" s="1"/>
  <c r="AI35" i="8"/>
  <c r="AI33" i="8"/>
  <c r="AI15" i="8"/>
  <c r="AG16" i="8"/>
  <c r="AH16" i="8" s="1"/>
  <c r="AI16" i="8" s="1"/>
  <c r="AI13" i="8"/>
  <c r="AK69" i="8"/>
  <c r="AK47" i="8"/>
  <c r="AK48" i="8" s="1"/>
  <c r="AK27" i="8"/>
  <c r="AK28" i="8" s="1"/>
  <c r="G28" i="7"/>
  <c r="G26" i="7"/>
  <c r="G29" i="7"/>
  <c r="G25" i="7"/>
  <c r="G17" i="7"/>
  <c r="G16" i="7"/>
  <c r="G14" i="7"/>
  <c r="G13" i="7"/>
  <c r="G19" i="7"/>
  <c r="G15" i="7"/>
  <c r="G39" i="7"/>
  <c r="G43" i="7"/>
  <c r="G41" i="7"/>
  <c r="G38" i="7"/>
  <c r="G40" i="7"/>
  <c r="G42" i="7"/>
  <c r="G44" i="7"/>
  <c r="A36" i="5"/>
  <c r="AG16" i="2"/>
  <c r="AG67" i="2"/>
  <c r="AG65" i="2"/>
  <c r="AG63" i="2"/>
  <c r="AG61" i="2"/>
  <c r="AG59" i="2"/>
  <c r="AG57" i="2"/>
  <c r="AG55" i="2"/>
  <c r="AG46" i="2"/>
  <c r="AG44" i="2"/>
  <c r="AG42" i="2"/>
  <c r="AG40" i="2"/>
  <c r="AG38" i="2"/>
  <c r="AG36" i="2"/>
  <c r="AG34" i="2"/>
  <c r="AG26" i="2"/>
  <c r="AG24" i="2"/>
  <c r="AG22" i="2"/>
  <c r="AG20" i="2"/>
  <c r="AG18" i="2"/>
  <c r="AG14" i="2"/>
  <c r="G32" i="7" l="1"/>
  <c r="G33" i="7" s="1"/>
  <c r="G20" i="7"/>
  <c r="G21" i="7" s="1"/>
  <c r="G45" i="7"/>
  <c r="G46" i="7" s="1"/>
  <c r="F44" i="5"/>
  <c r="F43" i="5"/>
  <c r="F42" i="5"/>
  <c r="F41" i="5"/>
  <c r="F40" i="5"/>
  <c r="F39" i="5"/>
  <c r="F38" i="5"/>
  <c r="F31" i="5"/>
  <c r="F30" i="5"/>
  <c r="F29" i="5"/>
  <c r="F28" i="5"/>
  <c r="F27" i="5"/>
  <c r="F26" i="5"/>
  <c r="F25" i="5"/>
  <c r="F19" i="5"/>
  <c r="F18" i="5"/>
  <c r="F17" i="5"/>
  <c r="F16" i="5"/>
  <c r="F15" i="5"/>
  <c r="F14" i="5"/>
  <c r="F13" i="5"/>
  <c r="C44" i="5"/>
  <c r="C43" i="5"/>
  <c r="C42" i="5"/>
  <c r="C41" i="5"/>
  <c r="C40" i="5"/>
  <c r="C39" i="5"/>
  <c r="C38" i="5"/>
  <c r="C31" i="5"/>
  <c r="C30" i="5"/>
  <c r="C29" i="5"/>
  <c r="C28" i="5"/>
  <c r="C27" i="5"/>
  <c r="C26" i="5"/>
  <c r="C25" i="5"/>
  <c r="C19" i="5"/>
  <c r="C18" i="5"/>
  <c r="C17" i="5"/>
  <c r="C16" i="5"/>
  <c r="C15" i="5"/>
  <c r="C14" i="5"/>
  <c r="C13" i="5"/>
  <c r="AH67" i="2" l="1"/>
  <c r="AI67" i="2" s="1"/>
  <c r="AH66" i="2"/>
  <c r="AI66" i="2" s="1"/>
  <c r="AH65" i="2"/>
  <c r="AI65" i="2" s="1"/>
  <c r="AH64" i="2"/>
  <c r="AI64" i="2" s="1"/>
  <c r="AH63" i="2"/>
  <c r="AI63" i="2" s="1"/>
  <c r="AI62" i="2"/>
  <c r="AH62" i="2"/>
  <c r="AH61" i="2"/>
  <c r="AI61" i="2" s="1"/>
  <c r="AI60" i="2"/>
  <c r="AH60" i="2"/>
  <c r="AH59" i="2"/>
  <c r="AI59" i="2" s="1"/>
  <c r="AI58" i="2"/>
  <c r="AH58" i="2"/>
  <c r="AH57" i="2"/>
  <c r="AI57" i="2" s="1"/>
  <c r="AH56" i="2"/>
  <c r="AI56" i="2" s="1"/>
  <c r="AH55" i="2"/>
  <c r="AI55" i="2" s="1"/>
  <c r="AH54" i="2"/>
  <c r="AI54" i="2" s="1"/>
  <c r="AH26" i="2"/>
  <c r="AI26" i="2" s="1"/>
  <c r="AI25" i="2"/>
  <c r="AH25" i="2"/>
  <c r="AH24" i="2"/>
  <c r="AI24" i="2" s="1"/>
  <c r="AH23" i="2"/>
  <c r="AI23" i="2" s="1"/>
  <c r="AH22" i="2"/>
  <c r="AI22" i="2" s="1"/>
  <c r="AI21" i="2"/>
  <c r="AH21" i="2"/>
  <c r="AH20" i="2"/>
  <c r="AI20" i="2" s="1"/>
  <c r="AI19" i="2"/>
  <c r="AH19" i="2"/>
  <c r="AH18" i="2"/>
  <c r="AI18" i="2" s="1"/>
  <c r="AI17" i="2"/>
  <c r="AH17" i="2"/>
  <c r="AH15" i="2"/>
  <c r="AH13" i="2"/>
  <c r="F34" i="2"/>
  <c r="F46" i="2" l="1"/>
  <c r="F44" i="2"/>
  <c r="F42" i="2"/>
  <c r="F40" i="2"/>
  <c r="F38" i="2"/>
  <c r="F36" i="2"/>
  <c r="AH46" i="2"/>
  <c r="AI46" i="2" s="1"/>
  <c r="AH45" i="2"/>
  <c r="AI45" i="2" s="1"/>
  <c r="AH44" i="2"/>
  <c r="AI44" i="2" s="1"/>
  <c r="AH43" i="2"/>
  <c r="AI43" i="2" s="1"/>
  <c r="AH42" i="2"/>
  <c r="AI42" i="2" s="1"/>
  <c r="AH41" i="2"/>
  <c r="AI41" i="2" s="1"/>
  <c r="AH39" i="2"/>
  <c r="AH37" i="2"/>
  <c r="AK43" i="2" l="1"/>
  <c r="AK45" i="2"/>
  <c r="AK41" i="2"/>
  <c r="B6" i="2"/>
  <c r="AH16" i="2" l="1"/>
  <c r="AI16" i="2" s="1"/>
  <c r="AH14" i="2"/>
  <c r="AI14" i="2" s="1"/>
  <c r="E42" i="5" l="1"/>
  <c r="E39" i="5"/>
  <c r="E38" i="5"/>
  <c r="B44" i="5"/>
  <c r="B43" i="5"/>
  <c r="B42" i="5"/>
  <c r="B41" i="5"/>
  <c r="B40" i="5"/>
  <c r="B39" i="5"/>
  <c r="B38" i="5"/>
  <c r="A44" i="5"/>
  <c r="A43" i="5"/>
  <c r="A42" i="5"/>
  <c r="A41" i="5"/>
  <c r="A40" i="5"/>
  <c r="A39" i="5"/>
  <c r="A38" i="5"/>
  <c r="F61" i="2"/>
  <c r="AK60" i="2" s="1"/>
  <c r="G60" i="2"/>
  <c r="F63" i="2"/>
  <c r="AK62" i="2" s="1"/>
  <c r="G62" i="2"/>
  <c r="E31" i="5"/>
  <c r="E29" i="5"/>
  <c r="E28" i="5"/>
  <c r="E27" i="5"/>
  <c r="E26" i="5"/>
  <c r="E25" i="5"/>
  <c r="B31" i="5"/>
  <c r="B30" i="5"/>
  <c r="B29" i="5"/>
  <c r="B28" i="5"/>
  <c r="B27" i="5"/>
  <c r="B26" i="5"/>
  <c r="B25" i="5"/>
  <c r="A31" i="5"/>
  <c r="A30" i="5"/>
  <c r="A29" i="5"/>
  <c r="A28" i="5"/>
  <c r="A27" i="5"/>
  <c r="A26" i="5"/>
  <c r="A25" i="5"/>
  <c r="G37" i="2"/>
  <c r="G39" i="2"/>
  <c r="E19" i="5"/>
  <c r="E18" i="5"/>
  <c r="E17" i="5"/>
  <c r="E16" i="5"/>
  <c r="E15" i="5"/>
  <c r="B19" i="5"/>
  <c r="B18" i="5"/>
  <c r="B17" i="5"/>
  <c r="B16" i="5"/>
  <c r="B15" i="5"/>
  <c r="A19" i="5"/>
  <c r="A18" i="5"/>
  <c r="A17" i="5"/>
  <c r="A16" i="5"/>
  <c r="F20" i="2"/>
  <c r="AK19" i="2" s="1"/>
  <c r="G19" i="2"/>
  <c r="F22" i="2"/>
  <c r="AK21" i="2" s="1"/>
  <c r="G21" i="2"/>
  <c r="E14" i="5"/>
  <c r="E13" i="5"/>
  <c r="B14" i="5"/>
  <c r="B13" i="5"/>
  <c r="A15" i="5"/>
  <c r="A14" i="5"/>
  <c r="A13" i="5"/>
  <c r="C8" i="5"/>
  <c r="C7" i="5"/>
  <c r="F6" i="5"/>
  <c r="C6" i="5"/>
  <c r="C5" i="5"/>
  <c r="C4" i="5"/>
  <c r="C3" i="5"/>
  <c r="E44" i="5"/>
  <c r="E43" i="5"/>
  <c r="E41" i="5"/>
  <c r="E40" i="5"/>
  <c r="E30" i="5"/>
  <c r="AH40" i="2" l="1"/>
  <c r="AI40" i="2" s="1"/>
  <c r="AI39" i="2"/>
  <c r="AH38" i="2"/>
  <c r="AI38" i="2" s="1"/>
  <c r="AI37" i="2"/>
  <c r="AK37" i="2" s="1"/>
  <c r="G44" i="5"/>
  <c r="G42" i="5"/>
  <c r="G40" i="5"/>
  <c r="G38" i="5"/>
  <c r="G17" i="5"/>
  <c r="G41" i="5"/>
  <c r="G16" i="5"/>
  <c r="G39" i="5"/>
  <c r="G43" i="5"/>
  <c r="G28" i="5" l="1"/>
  <c r="AK39" i="2"/>
  <c r="G27" i="5"/>
  <c r="G45" i="5"/>
  <c r="F67" i="2"/>
  <c r="AK66" i="2" s="1"/>
  <c r="G66" i="2"/>
  <c r="F65" i="2"/>
  <c r="AK64" i="2" s="1"/>
  <c r="G64" i="2"/>
  <c r="F59" i="2"/>
  <c r="AK58" i="2" s="1"/>
  <c r="G58" i="2"/>
  <c r="F57" i="2"/>
  <c r="AK56" i="2" s="1"/>
  <c r="G56" i="2"/>
  <c r="F55" i="2"/>
  <c r="AK54" i="2" s="1"/>
  <c r="G54" i="2"/>
  <c r="G31" i="5"/>
  <c r="G45" i="2"/>
  <c r="G30" i="5"/>
  <c r="G43" i="2"/>
  <c r="G29" i="5"/>
  <c r="G41" i="2"/>
  <c r="AH35" i="2"/>
  <c r="G35" i="2"/>
  <c r="AH36" i="2" s="1"/>
  <c r="AI36" i="2" s="1"/>
  <c r="AH33" i="2"/>
  <c r="G33" i="2"/>
  <c r="AH34" i="2" s="1"/>
  <c r="AI34" i="2" s="1"/>
  <c r="F26" i="2"/>
  <c r="AK25" i="2" s="1"/>
  <c r="G25" i="2"/>
  <c r="G19" i="5" s="1"/>
  <c r="F24" i="2"/>
  <c r="AK23" i="2" s="1"/>
  <c r="G18" i="5"/>
  <c r="G23" i="2"/>
  <c r="F18" i="2"/>
  <c r="AK17" i="2" s="1"/>
  <c r="G15" i="5"/>
  <c r="G17" i="2"/>
  <c r="F16" i="2"/>
  <c r="AK15" i="2" s="1"/>
  <c r="G15" i="2"/>
  <c r="AI15" i="2" s="1"/>
  <c r="F14" i="2"/>
  <c r="AK13" i="2" s="1"/>
  <c r="G13" i="2"/>
  <c r="AI13" i="2" s="1"/>
  <c r="AK68" i="2" l="1"/>
  <c r="AK27" i="2"/>
  <c r="AI35" i="2"/>
  <c r="AK33" i="2"/>
  <c r="AI33" i="2"/>
  <c r="G25" i="5" s="1"/>
  <c r="G14" i="5"/>
  <c r="G13" i="5"/>
  <c r="B8" i="2"/>
  <c r="C9" i="5" l="1"/>
  <c r="G46" i="5" s="1"/>
  <c r="AK28" i="2"/>
  <c r="AK69" i="2"/>
  <c r="G26" i="5"/>
  <c r="G32" i="5" s="1"/>
  <c r="AK35" i="2"/>
  <c r="AK47" i="2" s="1"/>
  <c r="G20" i="5"/>
  <c r="G21" i="5" l="1"/>
  <c r="G33" i="5"/>
  <c r="AK4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AK28" authorId="0" shapeId="0" xr:uid="{48EAEF49-E999-460A-879C-69D9C0EB5015}">
      <text>
        <r>
          <rPr>
            <b/>
            <sz val="11"/>
            <color indexed="81"/>
            <rFont val="ＭＳ Ｐゴシック"/>
            <family val="3"/>
            <charset val="128"/>
          </rPr>
          <t>単品スライドに
　該当するの場合･･･数値表示
　該当しない場合･･･「なし」表示</t>
        </r>
      </text>
    </comment>
    <comment ref="AK48" authorId="0" shapeId="0" xr:uid="{ED467EF5-1689-4F01-9D85-2DFB3376CD93}">
      <text>
        <r>
          <rPr>
            <b/>
            <sz val="11"/>
            <color indexed="81"/>
            <rFont val="ＭＳ Ｐゴシック"/>
            <family val="3"/>
            <charset val="128"/>
          </rPr>
          <t>単品スライドに
　該当するの場合･･･数値表示
　該当しない場合･･･「なし」表示</t>
        </r>
      </text>
    </comment>
    <comment ref="AK69" authorId="0" shapeId="0" xr:uid="{9508EFA4-F767-4865-950F-8501BE8C4AB5}">
      <text>
        <r>
          <rPr>
            <b/>
            <sz val="11"/>
            <color indexed="81"/>
            <rFont val="ＭＳ Ｐゴシック"/>
            <family val="3"/>
            <charset val="128"/>
          </rPr>
          <t>単品スライドに
　該当するの場合･･･数値表示
　該当しない場合･･･「なし」表示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AK28" authorId="0" shapeId="0" xr:uid="{0EECB840-CAC7-4CD9-9DE7-A69DB5C332EA}">
      <text>
        <r>
          <rPr>
            <b/>
            <sz val="11"/>
            <color indexed="81"/>
            <rFont val="ＭＳ Ｐゴシック"/>
            <family val="3"/>
            <charset val="128"/>
          </rPr>
          <t>単品スライドに
　該当するの場合･･･数値表示
　該当しない場合･･･「なし」表示</t>
        </r>
      </text>
    </comment>
    <comment ref="AK48" authorId="0" shapeId="0" xr:uid="{2C64A54A-E8E2-48E6-9C8F-EF8BFB27B0D7}">
      <text>
        <r>
          <rPr>
            <b/>
            <sz val="11"/>
            <color indexed="81"/>
            <rFont val="ＭＳ Ｐゴシック"/>
            <family val="3"/>
            <charset val="128"/>
          </rPr>
          <t>単品スライドに
　該当するの場合･･･数値表示
　該当しない場合･･･「なし」表示</t>
        </r>
      </text>
    </comment>
    <comment ref="AK69" authorId="0" shapeId="0" xr:uid="{42AEA7D5-8C2F-44B9-B1C0-F72767937352}">
      <text>
        <r>
          <rPr>
            <b/>
            <sz val="11"/>
            <color indexed="81"/>
            <rFont val="ＭＳ Ｐゴシック"/>
            <family val="3"/>
            <charset val="128"/>
          </rPr>
          <t>単品スライドに
　該当するの場合･･･数値表示
　該当しない場合･･･「なし」表示</t>
        </r>
      </text>
    </comment>
  </commentList>
</comments>
</file>

<file path=xl/sharedStrings.xml><?xml version="1.0" encoding="utf-8"?>
<sst xmlns="http://schemas.openxmlformats.org/spreadsheetml/2006/main" count="561" uniqueCount="93">
  <si>
    <t>【工事概要】</t>
    <rPh sb="1" eb="3">
      <t>コウジ</t>
    </rPh>
    <rPh sb="3" eb="5">
      <t>ガイヨウ</t>
    </rPh>
    <phoneticPr fontId="2"/>
  </si>
  <si>
    <t>受注者名</t>
    <rPh sb="0" eb="3">
      <t>ジュチュウシャ</t>
    </rPh>
    <rPh sb="3" eb="4">
      <t>メイ</t>
    </rPh>
    <phoneticPr fontId="2"/>
  </si>
  <si>
    <t>工事番号</t>
    <rPh sb="0" eb="2">
      <t>コウジ</t>
    </rPh>
    <rPh sb="2" eb="4">
      <t>バンゴウ</t>
    </rPh>
    <phoneticPr fontId="2"/>
  </si>
  <si>
    <t>工事名</t>
    <rPh sb="0" eb="2">
      <t>コウジ</t>
    </rPh>
    <rPh sb="2" eb="3">
      <t>メイ</t>
    </rPh>
    <phoneticPr fontId="2"/>
  </si>
  <si>
    <t>工期</t>
    <rPh sb="0" eb="2">
      <t>コウキ</t>
    </rPh>
    <phoneticPr fontId="2"/>
  </si>
  <si>
    <t>から</t>
    <phoneticPr fontId="2"/>
  </si>
  <si>
    <t>まで</t>
    <phoneticPr fontId="2"/>
  </si>
  <si>
    <t>請負代金額（税込み）</t>
    <rPh sb="0" eb="2">
      <t>ウケオイ</t>
    </rPh>
    <rPh sb="2" eb="4">
      <t>ダイキン</t>
    </rPh>
    <rPh sb="4" eb="5">
      <t>ガク</t>
    </rPh>
    <rPh sb="6" eb="8">
      <t>ゼイコ</t>
    </rPh>
    <phoneticPr fontId="2"/>
  </si>
  <si>
    <t>【鋼材類】</t>
    <rPh sb="1" eb="3">
      <t>コウザイ</t>
    </rPh>
    <rPh sb="3" eb="4">
      <t>ルイ</t>
    </rPh>
    <phoneticPr fontId="2"/>
  </si>
  <si>
    <t>資材名</t>
    <rPh sb="0" eb="2">
      <t>シザイ</t>
    </rPh>
    <rPh sb="2" eb="3">
      <t>メイ</t>
    </rPh>
    <phoneticPr fontId="2"/>
  </si>
  <si>
    <t>規格</t>
    <rPh sb="0" eb="2">
      <t>キカク</t>
    </rPh>
    <phoneticPr fontId="2"/>
  </si>
  <si>
    <t>単位</t>
    <rPh sb="0" eb="2">
      <t>タンイ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</si>
  <si>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</si>
  <si>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</si>
  <si>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</si>
  <si>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変動額</t>
    <rPh sb="0" eb="2">
      <t>ヘンドウ</t>
    </rPh>
    <rPh sb="2" eb="3">
      <t>ガク</t>
    </rPh>
    <phoneticPr fontId="2"/>
  </si>
  <si>
    <t>設計額（税込み）</t>
    <rPh sb="0" eb="2">
      <t>セッケイ</t>
    </rPh>
    <rPh sb="2" eb="3">
      <t>ガク</t>
    </rPh>
    <rPh sb="4" eb="6">
      <t>ゼイコ</t>
    </rPh>
    <phoneticPr fontId="2"/>
  </si>
  <si>
    <t>請負額（税込み）</t>
    <rPh sb="0" eb="2">
      <t>ウケオイ</t>
    </rPh>
    <rPh sb="2" eb="3">
      <t>ガク</t>
    </rPh>
    <rPh sb="4" eb="6">
      <t>ゼイコ</t>
    </rPh>
    <phoneticPr fontId="2"/>
  </si>
  <si>
    <t>加重平均
実勢単価
p'</t>
    <rPh sb="0" eb="2">
      <t>カジュウ</t>
    </rPh>
    <rPh sb="2" eb="4">
      <t>ヘイキン</t>
    </rPh>
    <rPh sb="5" eb="7">
      <t>ジッセイ</t>
    </rPh>
    <rPh sb="7" eb="9">
      <t>タンカ</t>
    </rPh>
    <phoneticPr fontId="2"/>
  </si>
  <si>
    <t>当初
設計単価
p</t>
    <rPh sb="0" eb="2">
      <t>トウショ</t>
    </rPh>
    <rPh sb="3" eb="5">
      <t>セッケイ</t>
    </rPh>
    <rPh sb="5" eb="7">
      <t>タンカ</t>
    </rPh>
    <phoneticPr fontId="2"/>
  </si>
  <si>
    <t>変動額合計（税抜き）</t>
    <rPh sb="0" eb="2">
      <t>ヘンドウ</t>
    </rPh>
    <rPh sb="2" eb="3">
      <t>ガク</t>
    </rPh>
    <rPh sb="3" eb="5">
      <t>ゴウケイ</t>
    </rPh>
    <rPh sb="6" eb="7">
      <t>ゼイ</t>
    </rPh>
    <rPh sb="7" eb="8">
      <t>ヌ</t>
    </rPh>
    <phoneticPr fontId="2"/>
  </si>
  <si>
    <t>スライド額（税込み）</t>
    <rPh sb="4" eb="5">
      <t>ガク</t>
    </rPh>
    <rPh sb="6" eb="8">
      <t>ゼイコ</t>
    </rPh>
    <phoneticPr fontId="2"/>
  </si>
  <si>
    <t>部分払額（税込み）</t>
    <rPh sb="0" eb="2">
      <t>ブブン</t>
    </rPh>
    <rPh sb="2" eb="3">
      <t>バラ</t>
    </rPh>
    <rPh sb="3" eb="4">
      <t>ガク</t>
    </rPh>
    <rPh sb="5" eb="7">
      <t>ゼイコ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</si>
  <si>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</si>
  <si>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</si>
  <si>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</si>
  <si>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</si>
  <si>
    <t>8月</t>
  </si>
  <si>
    <t>9月</t>
  </si>
  <si>
    <t>10月</t>
  </si>
  <si>
    <t>11月</t>
  </si>
  <si>
    <t>12月</t>
  </si>
  <si>
    <t>数量</t>
    <rPh sb="0" eb="2">
      <t>スウリョウ</t>
    </rPh>
    <phoneticPr fontId="2"/>
  </si>
  <si>
    <t>単価</t>
    <rPh sb="0" eb="2">
      <t>タンカ</t>
    </rPh>
    <phoneticPr fontId="2"/>
  </si>
  <si>
    <t>採用</t>
    <rPh sb="0" eb="2">
      <t>サイヨウ</t>
    </rPh>
    <phoneticPr fontId="2"/>
  </si>
  <si>
    <t>(上段)
購入合計金額</t>
    <rPh sb="1" eb="3">
      <t>ジョウダン</t>
    </rPh>
    <rPh sb="5" eb="7">
      <t>コウニュウ</t>
    </rPh>
    <rPh sb="7" eb="9">
      <t>ゴウケイ</t>
    </rPh>
    <rPh sb="9" eb="11">
      <t>キンガク</t>
    </rPh>
    <phoneticPr fontId="2"/>
  </si>
  <si>
    <t>(下段)
p'×Ｄ</t>
    <rPh sb="1" eb="3">
      <t>ゲダン</t>
    </rPh>
    <phoneticPr fontId="2"/>
  </si>
  <si>
    <t>(上段)
購入合計金額
対象数量調整</t>
    <rPh sb="1" eb="3">
      <t>ジョウダン</t>
    </rPh>
    <rPh sb="5" eb="7">
      <t>コウニュウ</t>
    </rPh>
    <rPh sb="7" eb="9">
      <t>ゴウケイ</t>
    </rPh>
    <rPh sb="9" eb="11">
      <t>キンガク</t>
    </rPh>
    <rPh sb="12" eb="14">
      <t>タイショウ</t>
    </rPh>
    <rPh sb="14" eb="16">
      <t>スウリョウ</t>
    </rPh>
    <rPh sb="16" eb="18">
      <t>チョウセイ</t>
    </rPh>
    <phoneticPr fontId="2"/>
  </si>
  <si>
    <t>(下段)
p'×Ｄ×k</t>
    <rPh sb="1" eb="3">
      <t>ゲダン</t>
    </rPh>
    <phoneticPr fontId="2"/>
  </si>
  <si>
    <t>落札率　k</t>
    <rPh sb="0" eb="2">
      <t>ラクサツ</t>
    </rPh>
    <rPh sb="2" eb="3">
      <t>リツ</t>
    </rPh>
    <phoneticPr fontId="2"/>
  </si>
  <si>
    <t>当初
設計金額
(落札率考慮)</t>
    <rPh sb="0" eb="2">
      <t>トウショ</t>
    </rPh>
    <rPh sb="3" eb="5">
      <t>セッケイ</t>
    </rPh>
    <rPh sb="5" eb="7">
      <t>キンガク</t>
    </rPh>
    <rPh sb="9" eb="11">
      <t>ラクサツ</t>
    </rPh>
    <rPh sb="11" eb="12">
      <t>リツ</t>
    </rPh>
    <rPh sb="12" eb="14">
      <t>コウリョ</t>
    </rPh>
    <phoneticPr fontId="2"/>
  </si>
  <si>
    <t>【燃料油】</t>
    <rPh sb="1" eb="4">
      <t>ネンリョウアブラ</t>
    </rPh>
    <phoneticPr fontId="2"/>
  </si>
  <si>
    <t>スライド対象請負額
（税込み）</t>
    <rPh sb="4" eb="6">
      <t>タイショウ</t>
    </rPh>
    <rPh sb="6" eb="8">
      <t>ウケオイ</t>
    </rPh>
    <rPh sb="8" eb="9">
      <t>ガク</t>
    </rPh>
    <rPh sb="11" eb="13">
      <t>ゼイコ</t>
    </rPh>
    <phoneticPr fontId="2"/>
  </si>
  <si>
    <t>上）乙入力</t>
    <rPh sb="0" eb="1">
      <t>ウエ</t>
    </rPh>
    <rPh sb="2" eb="3">
      <t>オツ</t>
    </rPh>
    <rPh sb="3" eb="5">
      <t>ニュウリョク</t>
    </rPh>
    <phoneticPr fontId="2"/>
  </si>
  <si>
    <t>下）甲入力</t>
    <rPh sb="0" eb="1">
      <t>シタ</t>
    </rPh>
    <rPh sb="2" eb="3">
      <t>コウ</t>
    </rPh>
    <rPh sb="3" eb="5">
      <t>ニュウリョク</t>
    </rPh>
    <phoneticPr fontId="2"/>
  </si>
  <si>
    <t>※単価欄には税抜価格を入力すること</t>
    <rPh sb="1" eb="3">
      <t>タンカ</t>
    </rPh>
    <rPh sb="3" eb="4">
      <t>ラン</t>
    </rPh>
    <rPh sb="6" eb="7">
      <t>ゼイ</t>
    </rPh>
    <rPh sb="7" eb="8">
      <t>ヌ</t>
    </rPh>
    <rPh sb="8" eb="10">
      <t>カカク</t>
    </rPh>
    <rPh sb="11" eb="13">
      <t>ニュウリョク</t>
    </rPh>
    <phoneticPr fontId="2"/>
  </si>
  <si>
    <t>【その他工事材料】※品目ごとに作成すること</t>
    <rPh sb="3" eb="4">
      <t>タ</t>
    </rPh>
    <rPh sb="4" eb="6">
      <t>コウジ</t>
    </rPh>
    <rPh sb="6" eb="8">
      <t>ザイリョウ</t>
    </rPh>
    <rPh sb="10" eb="12">
      <t>ヒンモク</t>
    </rPh>
    <rPh sb="15" eb="17">
      <t>サクセイ</t>
    </rPh>
    <phoneticPr fontId="2"/>
  </si>
  <si>
    <t>円　　　※変更設計済の場合は変更設計額</t>
    <phoneticPr fontId="2"/>
  </si>
  <si>
    <t>円　①　※変更契約済の場合は変更請負額</t>
    <phoneticPr fontId="2"/>
  </si>
  <si>
    <t>％</t>
    <phoneticPr fontId="2"/>
  </si>
  <si>
    <t>円　②　※出来高払又は部分払の支払額</t>
    <phoneticPr fontId="2"/>
  </si>
  <si>
    <t>円　①－②</t>
    <phoneticPr fontId="2"/>
  </si>
  <si>
    <t>対象数量
Ｄ</t>
    <rPh sb="0" eb="2">
      <t>タイショウ</t>
    </rPh>
    <rPh sb="2" eb="4">
      <t>スウリョウ</t>
    </rPh>
    <phoneticPr fontId="2"/>
  </si>
  <si>
    <t>部分払額（税込み）</t>
    <rPh sb="0" eb="2">
      <t>ブブン</t>
    </rPh>
    <rPh sb="2" eb="3">
      <t>ハラ</t>
    </rPh>
    <rPh sb="3" eb="4">
      <t>ガク</t>
    </rPh>
    <rPh sb="5" eb="7">
      <t>ゼイコ</t>
    </rPh>
    <phoneticPr fontId="2"/>
  </si>
  <si>
    <t>スライド対象請負額</t>
    <rPh sb="4" eb="6">
      <t>タイショウ</t>
    </rPh>
    <rPh sb="6" eb="8">
      <t>ウケオイ</t>
    </rPh>
    <rPh sb="8" eb="9">
      <t>ガク</t>
    </rPh>
    <phoneticPr fontId="2"/>
  </si>
  <si>
    <t>工　　期</t>
    <rPh sb="0" eb="1">
      <t>コウ</t>
    </rPh>
    <rPh sb="3" eb="4">
      <t>キ</t>
    </rPh>
    <phoneticPr fontId="2"/>
  </si>
  <si>
    <t>工 事 名</t>
    <rPh sb="0" eb="1">
      <t>コウ</t>
    </rPh>
    <rPh sb="2" eb="3">
      <t>コト</t>
    </rPh>
    <rPh sb="4" eb="5">
      <t>メイ</t>
    </rPh>
    <phoneticPr fontId="2"/>
  </si>
  <si>
    <t>円　①　※変更契約済の場合は変更請負額</t>
    <rPh sb="0" eb="1">
      <t>エン</t>
    </rPh>
    <phoneticPr fontId="2"/>
  </si>
  <si>
    <t>円　②　※出来高払又は部分払の支払額</t>
    <rPh sb="0" eb="1">
      <t>エン</t>
    </rPh>
    <phoneticPr fontId="2"/>
  </si>
  <si>
    <t>入札時
合計金額</t>
    <rPh sb="0" eb="2">
      <t>ニュウサツ</t>
    </rPh>
    <rPh sb="2" eb="3">
      <t>ジ</t>
    </rPh>
    <rPh sb="4" eb="6">
      <t>ゴウケイ</t>
    </rPh>
    <rPh sb="6" eb="8">
      <t>キンガク</t>
    </rPh>
    <phoneticPr fontId="2"/>
  </si>
  <si>
    <t>計</t>
    <rPh sb="0" eb="1">
      <t>ケイ</t>
    </rPh>
    <phoneticPr fontId="2"/>
  </si>
  <si>
    <t>〇受注者算定スライド額　Ｓ＝Ａの計×1.10－③×1％＝</t>
    <rPh sb="1" eb="4">
      <t>ジュチュウシャ</t>
    </rPh>
    <rPh sb="4" eb="6">
      <t>サンテイ</t>
    </rPh>
    <rPh sb="10" eb="11">
      <t>ガク</t>
    </rPh>
    <rPh sb="16" eb="17">
      <t>ケイ</t>
    </rPh>
    <phoneticPr fontId="2"/>
  </si>
  <si>
    <t>【燃料油】</t>
    <rPh sb="1" eb="3">
      <t>ネンリョウ</t>
    </rPh>
    <rPh sb="3" eb="4">
      <t>アブラ</t>
    </rPh>
    <phoneticPr fontId="2"/>
  </si>
  <si>
    <t>円　③　①－②</t>
    <rPh sb="0" eb="1">
      <t>エン</t>
    </rPh>
    <phoneticPr fontId="2"/>
  </si>
  <si>
    <t>入力箇所</t>
    <rPh sb="0" eb="2">
      <t>ニュウリョク</t>
    </rPh>
    <rPh sb="2" eb="4">
      <t>カショ</t>
    </rPh>
    <phoneticPr fontId="2"/>
  </si>
  <si>
    <t>※　</t>
    <phoneticPr fontId="2"/>
  </si>
  <si>
    <t>単品スライド概算額計算書</t>
    <rPh sb="0" eb="2">
      <t>タンピン</t>
    </rPh>
    <rPh sb="6" eb="8">
      <t>ガイサン</t>
    </rPh>
    <rPh sb="8" eb="9">
      <t>ガク</t>
    </rPh>
    <rPh sb="9" eb="12">
      <t>ケイサンショ</t>
    </rPh>
    <phoneticPr fontId="2"/>
  </si>
  <si>
    <t>変動額
Ａ</t>
    <rPh sb="0" eb="2">
      <t>ヘンドウ</t>
    </rPh>
    <rPh sb="2" eb="3">
      <t>ガク</t>
    </rPh>
    <phoneticPr fontId="2"/>
  </si>
  <si>
    <t>購入
合計金額</t>
    <rPh sb="0" eb="2">
      <t>コウニュウ</t>
    </rPh>
    <rPh sb="3" eb="5">
      <t>ゴウケイ</t>
    </rPh>
    <rPh sb="5" eb="7">
      <t>キンガク</t>
    </rPh>
    <phoneticPr fontId="2"/>
  </si>
  <si>
    <t>購入数量</t>
    <rPh sb="0" eb="2">
      <t>コウニュウ</t>
    </rPh>
    <rPh sb="2" eb="4">
      <t>スウリョウ</t>
    </rPh>
    <phoneticPr fontId="2"/>
  </si>
  <si>
    <t>【別紙１】</t>
    <rPh sb="1" eb="3">
      <t>ベッシ</t>
    </rPh>
    <phoneticPr fontId="2"/>
  </si>
  <si>
    <t>【別紙２】</t>
    <rPh sb="1" eb="3">
      <t>ベッシ</t>
    </rPh>
    <phoneticPr fontId="2"/>
  </si>
  <si>
    <t>別紙２から自動入力 または 自動計算</t>
    <rPh sb="0" eb="2">
      <t>ベッシ</t>
    </rPh>
    <rPh sb="5" eb="7">
      <t>ジドウ</t>
    </rPh>
    <rPh sb="7" eb="9">
      <t>ニュウリョク</t>
    </rPh>
    <rPh sb="14" eb="16">
      <t>ジドウ</t>
    </rPh>
    <rPh sb="16" eb="18">
      <t>ケイサン</t>
    </rPh>
    <phoneticPr fontId="2"/>
  </si>
  <si>
    <t>入札時単価
（税抜き）</t>
    <rPh sb="0" eb="2">
      <t>ニュウサツ</t>
    </rPh>
    <rPh sb="2" eb="3">
      <t>ジ</t>
    </rPh>
    <rPh sb="3" eb="5">
      <t>タンカ</t>
    </rPh>
    <rPh sb="7" eb="8">
      <t>ゼイ</t>
    </rPh>
    <rPh sb="8" eb="9">
      <t>ヌ</t>
    </rPh>
    <phoneticPr fontId="2"/>
  </si>
  <si>
    <t>単品スライド調書</t>
    <rPh sb="6" eb="8">
      <t>チョウショ</t>
    </rPh>
    <phoneticPr fontId="2"/>
  </si>
  <si>
    <t>〇〇〇〇〇工事</t>
    <rPh sb="5" eb="7">
      <t>コウジ</t>
    </rPh>
    <phoneticPr fontId="2"/>
  </si>
  <si>
    <t>〇〇〇〇株式会社</t>
    <rPh sb="4" eb="8">
      <t>カブシキガイシャ</t>
    </rPh>
    <phoneticPr fontId="2"/>
  </si>
  <si>
    <t>第〇〇〇〇〇〇〇〇号</t>
    <rPh sb="0" eb="1">
      <t>ダイ</t>
    </rPh>
    <rPh sb="9" eb="10">
      <t>ゴウ</t>
    </rPh>
    <phoneticPr fontId="2"/>
  </si>
  <si>
    <t>令和〇年１月１日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</si>
  <si>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令和〇年１２月31日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</si>
  <si>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鋼材（厚板）</t>
    <rPh sb="0" eb="2">
      <t>コウザイ</t>
    </rPh>
    <rPh sb="3" eb="5">
      <t>アツイタ</t>
    </rPh>
    <phoneticPr fontId="2"/>
  </si>
  <si>
    <t>無規格
12≦ｔ≦25</t>
    <rPh sb="0" eb="1">
      <t>ム</t>
    </rPh>
    <rPh sb="1" eb="3">
      <t>キカク</t>
    </rPh>
    <phoneticPr fontId="2"/>
  </si>
  <si>
    <t>ｔ</t>
    <phoneticPr fontId="2"/>
  </si>
  <si>
    <t>Ｈ形鋼</t>
    <rPh sb="1" eb="3">
      <t>カタチコウ</t>
    </rPh>
    <phoneticPr fontId="2"/>
  </si>
  <si>
    <t>350型</t>
    <rPh sb="3" eb="4">
      <t>カタ</t>
    </rPh>
    <phoneticPr fontId="2"/>
  </si>
  <si>
    <t>軽油</t>
    <rPh sb="0" eb="2">
      <t>ケイユ</t>
    </rPh>
    <phoneticPr fontId="2"/>
  </si>
  <si>
    <t>1.2号</t>
    <rPh sb="3" eb="4">
      <t>ゴウ</t>
    </rPh>
    <phoneticPr fontId="2"/>
  </si>
  <si>
    <t>Ｌ</t>
    <phoneticPr fontId="2"/>
  </si>
  <si>
    <t>レギュラー</t>
    <phoneticPr fontId="2"/>
  </si>
  <si>
    <t>ガソリン</t>
    <phoneticPr fontId="2"/>
  </si>
  <si>
    <t>購入数量</t>
    <rPh sb="0" eb="2">
      <t>コウニュウ</t>
    </rPh>
    <rPh sb="2" eb="4">
      <t>スウリョウ</t>
    </rPh>
    <rPh sb="3" eb="4">
      <t>タイスウ</t>
    </rPh>
    <phoneticPr fontId="2"/>
  </si>
  <si>
    <t>【　　　　　　　　】</t>
    <phoneticPr fontId="2"/>
  </si>
  <si>
    <t>←品目を入力（アスファルト類，コンクリート類　等）</t>
    <rPh sb="1" eb="3">
      <t>ヒンモク</t>
    </rPh>
    <rPh sb="4" eb="6">
      <t>ニュウリョク</t>
    </rPh>
    <rPh sb="13" eb="14">
      <t>ルイ</t>
    </rPh>
    <rPh sb="21" eb="22">
      <t>ルイ</t>
    </rPh>
    <rPh sb="23" eb="24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</si>
</sst>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#"/>
    <numFmt numFmtId="178" formatCode="###"/>
    <numFmt numFmtId="179" formatCode="###,###"/>
    <numFmt numFmtId="180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8" xfId="1" applyFont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38" fontId="3" fillId="2" borderId="7" xfId="1" applyFont="1" applyFill="1" applyBorder="1">
      <alignment vertical="center"/>
    </xf>
    <xf numFmtId="38" fontId="3" fillId="3" borderId="6" xfId="1" applyFont="1" applyFill="1" applyBorder="1">
      <alignment vertical="center"/>
    </xf>
    <xf numFmtId="38" fontId="3" fillId="4" borderId="7" xfId="1" applyFont="1" applyFill="1" applyBorder="1" applyAlignment="1">
      <alignment horizontal="right" vertical="center"/>
    </xf>
    <xf numFmtId="38" fontId="3" fillId="4" borderId="6" xfId="1" applyFont="1" applyFill="1" applyBorder="1" applyAlignment="1">
      <alignment horizontal="right" vertical="center"/>
    </xf>
    <xf numFmtId="177" fontId="3" fillId="4" borderId="7" xfId="1" applyNumberFormat="1" applyFont="1" applyFill="1" applyBorder="1" applyAlignment="1">
      <alignment horizontal="right" vertical="center"/>
    </xf>
    <xf numFmtId="177" fontId="3" fillId="4" borderId="6" xfId="1" applyNumberFormat="1" applyFont="1" applyFill="1" applyBorder="1">
      <alignment vertical="center"/>
    </xf>
    <xf numFmtId="38" fontId="3" fillId="3" borderId="7" xfId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8" fontId="3" fillId="4" borderId="1" xfId="1" applyFont="1" applyFill="1" applyBorder="1">
      <alignment vertical="center"/>
    </xf>
    <xf numFmtId="38" fontId="6" fillId="4" borderId="1" xfId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176" fontId="3" fillId="0" borderId="4" xfId="0" applyNumberFormat="1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8" fontId="7" fillId="2" borderId="1" xfId="1" applyFont="1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9" fillId="0" borderId="0" xfId="0" applyFont="1">
      <alignment vertical="center"/>
    </xf>
    <xf numFmtId="178" fontId="7" fillId="4" borderId="1" xfId="0" applyNumberFormat="1" applyFont="1" applyFill="1" applyBorder="1" applyAlignment="1">
      <alignment vertical="center" shrinkToFit="1"/>
    </xf>
    <xf numFmtId="38" fontId="10" fillId="0" borderId="9" xfId="1" applyFont="1" applyBorder="1">
      <alignment vertical="center"/>
    </xf>
    <xf numFmtId="38" fontId="10" fillId="0" borderId="9" xfId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4" borderId="1" xfId="0" applyFont="1" applyFill="1" applyBorder="1">
      <alignment vertical="center"/>
    </xf>
    <xf numFmtId="0" fontId="7" fillId="2" borderId="1" xfId="0" applyFont="1" applyFill="1" applyBorder="1">
      <alignment vertical="center"/>
    </xf>
    <xf numFmtId="177" fontId="7" fillId="4" borderId="1" xfId="1" applyNumberFormat="1" applyFont="1" applyFill="1" applyBorder="1">
      <alignment vertical="center"/>
    </xf>
    <xf numFmtId="0" fontId="9" fillId="0" borderId="0" xfId="0" applyFont="1" applyAlignment="1">
      <alignment horizontal="left" vertical="top"/>
    </xf>
    <xf numFmtId="0" fontId="11" fillId="0" borderId="0" xfId="0" applyFont="1" applyAlignment="1">
      <alignment horizontal="right" vertical="center"/>
    </xf>
    <xf numFmtId="38" fontId="3" fillId="0" borderId="10" xfId="1" applyFont="1" applyFill="1" applyBorder="1">
      <alignment vertical="center"/>
    </xf>
    <xf numFmtId="177" fontId="7" fillId="4" borderId="1" xfId="0" applyNumberFormat="1" applyFont="1" applyFill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38" fontId="3" fillId="3" borderId="6" xfId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4" borderId="0" xfId="0" applyFont="1" applyFill="1" applyAlignment="1">
      <alignment vertical="center" shrinkToFit="1"/>
    </xf>
    <xf numFmtId="0" fontId="7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8" fontId="7" fillId="4" borderId="1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179" fontId="7" fillId="4" borderId="1" xfId="1" applyNumberFormat="1" applyFont="1" applyFill="1" applyBorder="1" applyAlignment="1">
      <alignment vertical="center"/>
    </xf>
    <xf numFmtId="179" fontId="7" fillId="4" borderId="2" xfId="1" applyNumberFormat="1" applyFont="1" applyFill="1" applyBorder="1" applyAlignment="1">
      <alignment vertical="center"/>
    </xf>
    <xf numFmtId="180" fontId="7" fillId="4" borderId="1" xfId="0" applyNumberFormat="1" applyFont="1" applyFill="1" applyBorder="1" applyAlignment="1">
      <alignment horizontal="center" vertical="center"/>
    </xf>
    <xf numFmtId="180" fontId="7" fillId="4" borderId="2" xfId="0" applyNumberFormat="1" applyFont="1" applyFill="1" applyBorder="1" applyAlignment="1">
      <alignment horizontal="center" vertical="center"/>
    </xf>
    <xf numFmtId="180" fontId="7" fillId="4" borderId="3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left" vertical="center"/>
    </xf>
    <xf numFmtId="177" fontId="3" fillId="4" borderId="5" xfId="1" applyNumberFormat="1" applyFont="1" applyFill="1" applyBorder="1" applyAlignment="1">
      <alignment horizontal="right" vertical="center"/>
    </xf>
    <xf numFmtId="177" fontId="3" fillId="4" borderId="6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38" fontId="3" fillId="3" borderId="5" xfId="1" applyNumberFormat="1" applyFont="1" applyFill="1" applyBorder="1" applyAlignment="1">
      <alignment vertical="center"/>
    </xf>
    <xf numFmtId="38" fontId="3" fillId="3" borderId="6" xfId="1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8" fontId="3" fillId="3" borderId="5" xfId="1" applyFont="1" applyFill="1" applyBorder="1" applyAlignment="1">
      <alignment vertical="center"/>
    </xf>
    <xf numFmtId="38" fontId="3" fillId="3" borderId="6" xfId="1" applyFont="1" applyFill="1" applyBorder="1" applyAlignment="1">
      <alignment vertical="center"/>
    </xf>
    <xf numFmtId="177" fontId="3" fillId="4" borderId="5" xfId="1" applyNumberFormat="1" applyFont="1" applyFill="1" applyBorder="1" applyAlignment="1">
      <alignment vertical="center"/>
    </xf>
    <xf numFmtId="177" fontId="3" fillId="4" borderId="6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7" fontId="3" fillId="4" borderId="1" xfId="1" applyNumberFormat="1" applyFont="1" applyFill="1" applyBorder="1" applyAlignment="1">
      <alignment vertical="center"/>
    </xf>
    <xf numFmtId="177" fontId="3" fillId="4" borderId="2" xfId="1" applyNumberFormat="1" applyFont="1" applyFill="1" applyBorder="1" applyAlignment="1">
      <alignment vertical="center"/>
    </xf>
    <xf numFmtId="177" fontId="3" fillId="0" borderId="4" xfId="1" applyNumberFormat="1" applyFont="1" applyFill="1" applyBorder="1" applyAlignment="1">
      <alignment horizontal="left" vertical="center"/>
    </xf>
    <xf numFmtId="177" fontId="3" fillId="0" borderId="3" xfId="1" applyNumberFormat="1" applyFont="1" applyFill="1" applyBorder="1" applyAlignment="1">
      <alignment horizontal="left" vertical="center"/>
    </xf>
    <xf numFmtId="38" fontId="3" fillId="2" borderId="1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38" fontId="3" fillId="0" borderId="4" xfId="1" applyFont="1" applyFill="1" applyBorder="1" applyAlignment="1">
      <alignment horizontal="left" vertical="center"/>
    </xf>
    <xf numFmtId="38" fontId="3" fillId="0" borderId="3" xfId="1" applyFont="1" applyFill="1" applyBorder="1" applyAlignment="1">
      <alignment horizontal="left" vertical="center"/>
    </xf>
    <xf numFmtId="176" fontId="3" fillId="4" borderId="1" xfId="0" applyNumberFormat="1" applyFont="1" applyFill="1" applyBorder="1" applyAlignment="1">
      <alignment vertical="center"/>
    </xf>
    <xf numFmtId="176" fontId="3" fillId="4" borderId="2" xfId="0" applyNumberFormat="1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80" fontId="3" fillId="2" borderId="1" xfId="0" applyNumberFormat="1" applyFont="1" applyFill="1" applyBorder="1" applyAlignment="1">
      <alignment horizontal="center" vertical="center"/>
    </xf>
    <xf numFmtId="180" fontId="3" fillId="2" borderId="2" xfId="0" applyNumberFormat="1" applyFont="1" applyFill="1" applyBorder="1" applyAlignment="1">
      <alignment horizontal="center" vertical="center"/>
    </xf>
    <xf numFmtId="180" fontId="3" fillId="2" borderId="3" xfId="0" applyNumberFormat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vertical="center"/>
    </xf>
    <xf numFmtId="38" fontId="3" fillId="3" borderId="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FF"/>
      <color rgb="FFFF66FF"/>
      <color rgb="FFFF33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7562</xdr:colOff>
      <xdr:row>5</xdr:row>
      <xdr:rowOff>28909</xdr:rowOff>
    </xdr:from>
    <xdr:to>
      <xdr:col>14</xdr:col>
      <xdr:colOff>190498</xdr:colOff>
      <xdr:row>8</xdr:row>
      <xdr:rowOff>96141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F00B80B-2B2D-4040-8897-12BCF7BDB6AB}"/>
            </a:ext>
          </a:extLst>
        </xdr:cNvPr>
        <xdr:cNvGrpSpPr/>
      </xdr:nvGrpSpPr>
      <xdr:grpSpPr>
        <a:xfrm>
          <a:off x="6596621" y="1003821"/>
          <a:ext cx="2177583" cy="683555"/>
          <a:chOff x="11261912" y="1098178"/>
          <a:chExt cx="2679819" cy="537882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50749EF7-148E-4498-AA35-3FC4082D1E5E}"/>
              </a:ext>
            </a:extLst>
          </xdr:cNvPr>
          <xdr:cNvSpPr txBox="1"/>
        </xdr:nvSpPr>
        <xdr:spPr>
          <a:xfrm>
            <a:off x="11261912" y="1098178"/>
            <a:ext cx="2679819" cy="537882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　　　　受注者（乙）入力箇所</a:t>
            </a:r>
            <a:endPara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　　　　発注者（甲）入力箇所</a:t>
            </a:r>
            <a:endPara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　　　　自動計算</a:t>
            </a: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924845D5-5781-461B-A3F3-51FFF3B0396A}"/>
              </a:ext>
            </a:extLst>
          </xdr:cNvPr>
          <xdr:cNvSpPr/>
        </xdr:nvSpPr>
        <xdr:spPr>
          <a:xfrm>
            <a:off x="11418794" y="1445558"/>
            <a:ext cx="347382" cy="145677"/>
          </a:xfrm>
          <a:prstGeom prst="rect">
            <a:avLst/>
          </a:prstGeom>
          <a:solidFill>
            <a:srgbClr val="FF99FF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A8213147-CFBB-40B5-82C4-962B420BEBF2}"/>
              </a:ext>
            </a:extLst>
          </xdr:cNvPr>
          <xdr:cNvSpPr/>
        </xdr:nvSpPr>
        <xdr:spPr>
          <a:xfrm>
            <a:off x="11419594" y="1298373"/>
            <a:ext cx="347382" cy="145677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2E228C89-202C-4B95-BACE-3BF9A4D94853}"/>
              </a:ext>
            </a:extLst>
          </xdr:cNvPr>
          <xdr:cNvSpPr/>
        </xdr:nvSpPr>
        <xdr:spPr>
          <a:xfrm>
            <a:off x="11418482" y="1156443"/>
            <a:ext cx="347382" cy="145677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7562</xdr:colOff>
      <xdr:row>5</xdr:row>
      <xdr:rowOff>28909</xdr:rowOff>
    </xdr:from>
    <xdr:to>
      <xdr:col>14</xdr:col>
      <xdr:colOff>190498</xdr:colOff>
      <xdr:row>8</xdr:row>
      <xdr:rowOff>96141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D6AE473C-4AF3-49FA-8E15-20BF32E01A97}"/>
            </a:ext>
          </a:extLst>
        </xdr:cNvPr>
        <xdr:cNvGrpSpPr/>
      </xdr:nvGrpSpPr>
      <xdr:grpSpPr>
        <a:xfrm>
          <a:off x="6596621" y="1003821"/>
          <a:ext cx="2177583" cy="683555"/>
          <a:chOff x="11261912" y="1098178"/>
          <a:chExt cx="2679819" cy="537882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BECAB6E9-523C-457D-B36F-ED772C53562E}"/>
              </a:ext>
            </a:extLst>
          </xdr:cNvPr>
          <xdr:cNvSpPr txBox="1"/>
        </xdr:nvSpPr>
        <xdr:spPr>
          <a:xfrm>
            <a:off x="11261912" y="1098178"/>
            <a:ext cx="2679819" cy="537882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　　　　受注者（乙）入力箇所</a:t>
            </a:r>
            <a:endPara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　　　　発注者（甲）入力箇所</a:t>
            </a:r>
            <a:endPara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　　　　自動計算</a:t>
            </a:r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A0E1A1F4-415D-43DD-92F8-6605BCF68A0D}"/>
              </a:ext>
            </a:extLst>
          </xdr:cNvPr>
          <xdr:cNvSpPr/>
        </xdr:nvSpPr>
        <xdr:spPr>
          <a:xfrm>
            <a:off x="11418794" y="1445558"/>
            <a:ext cx="347382" cy="145677"/>
          </a:xfrm>
          <a:prstGeom prst="rect">
            <a:avLst/>
          </a:prstGeom>
          <a:solidFill>
            <a:srgbClr val="FF99FF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20F46086-86F6-44A1-8182-EE88EBE45CDA}"/>
              </a:ext>
            </a:extLst>
          </xdr:cNvPr>
          <xdr:cNvSpPr/>
        </xdr:nvSpPr>
        <xdr:spPr>
          <a:xfrm>
            <a:off x="11419594" y="1298373"/>
            <a:ext cx="347382" cy="145677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A287A64A-61A3-44DA-8955-E9C4E0D3687C}"/>
              </a:ext>
            </a:extLst>
          </xdr:cNvPr>
          <xdr:cNvSpPr/>
        </xdr:nvSpPr>
        <xdr:spPr>
          <a:xfrm>
            <a:off x="11418482" y="1156443"/>
            <a:ext cx="347382" cy="145677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75075-9286-4FB3-9295-82D0CFE7C636}">
  <sheetPr>
    <tabColor rgb="FFFF0000"/>
    <pageSetUpPr fitToPage="1"/>
  </sheetPr>
  <dimension ref="A1:H50"/>
  <sheetViews>
    <sheetView tabSelected="1" view="pageBreakPreview" zoomScaleNormal="100" zoomScaleSheetLayoutView="100" workbookViewId="0">
      <selection activeCell="M30" sqref="M30"/>
    </sheetView>
  </sheetViews>
  <sheetFormatPr defaultRowHeight="15" customHeight="1" x14ac:dyDescent="0.4"/>
  <cols>
    <col min="1" max="1" width="14.75" style="24" customWidth="1"/>
    <col min="2" max="2" width="12.25" style="24" customWidth="1"/>
    <col min="3" max="3" width="8.625" style="24" bestFit="1" customWidth="1"/>
    <col min="4" max="4" width="9.875" style="24" customWidth="1"/>
    <col min="5" max="5" width="11.625" style="24" bestFit="1" customWidth="1"/>
    <col min="6" max="6" width="10.375" style="24" bestFit="1" customWidth="1"/>
    <col min="7" max="7" width="11" style="24" bestFit="1" customWidth="1"/>
    <col min="8" max="8" width="6.5" style="24" customWidth="1"/>
    <col min="9" max="16384" width="9" style="24"/>
  </cols>
  <sheetData>
    <row r="1" spans="1:8" ht="21.75" customHeight="1" x14ac:dyDescent="0.4">
      <c r="A1" s="35" t="s">
        <v>66</v>
      </c>
      <c r="H1" s="53" t="s">
        <v>70</v>
      </c>
    </row>
    <row r="2" spans="1:8" ht="15" customHeight="1" x14ac:dyDescent="0.4">
      <c r="A2" s="24" t="s">
        <v>0</v>
      </c>
    </row>
    <row r="3" spans="1:8" ht="15" customHeight="1" x14ac:dyDescent="0.4">
      <c r="A3" s="56" t="s">
        <v>2</v>
      </c>
      <c r="B3" s="56"/>
      <c r="C3" s="65" t="str">
        <f>IF(【別紙２】単品スライド調書!B2="","",【別紙２】単品スライド調書!B2)</f>
        <v/>
      </c>
      <c r="D3" s="65"/>
      <c r="E3" s="65"/>
      <c r="F3" s="65"/>
      <c r="G3" s="65"/>
      <c r="H3" s="65"/>
    </row>
    <row r="4" spans="1:8" ht="15" customHeight="1" x14ac:dyDescent="0.4">
      <c r="A4" s="56" t="s">
        <v>56</v>
      </c>
      <c r="B4" s="56"/>
      <c r="C4" s="65" t="str">
        <f>IF(【別紙２】単品スライド調書!B3="","",【別紙２】単品スライド調書!B3)</f>
        <v/>
      </c>
      <c r="D4" s="65"/>
      <c r="E4" s="65"/>
      <c r="F4" s="65"/>
      <c r="G4" s="65"/>
      <c r="H4" s="65"/>
    </row>
    <row r="5" spans="1:8" ht="15" customHeight="1" x14ac:dyDescent="0.4">
      <c r="A5" s="56" t="s">
        <v>1</v>
      </c>
      <c r="B5" s="56"/>
      <c r="C5" s="65" t="str">
        <f>IF(【別紙２】単品スライド調書!I2="","",【別紙２】単品スライド調書!I2)</f>
        <v/>
      </c>
      <c r="D5" s="65"/>
      <c r="E5" s="65"/>
      <c r="F5" s="65"/>
      <c r="G5" s="65"/>
      <c r="H5" s="65"/>
    </row>
    <row r="6" spans="1:8" ht="15" customHeight="1" x14ac:dyDescent="0.4">
      <c r="A6" s="56" t="s">
        <v>55</v>
      </c>
      <c r="B6" s="56"/>
      <c r="C6" s="62" t="str">
        <f>IF(【別紙２】単品スライド調書!I3="","",【別紙２】単品スライド調書!I3)</f>
        <v/>
      </c>
      <c r="D6" s="63"/>
      <c r="E6" s="51" t="s">
        <v>5</v>
      </c>
      <c r="F6" s="64" t="str">
        <f>IF(【別紙２】単品スライド調書!L3="","",【別紙２】単品スライド調書!L3)</f>
        <v/>
      </c>
      <c r="G6" s="63"/>
      <c r="H6" s="28" t="s">
        <v>6</v>
      </c>
    </row>
    <row r="7" spans="1:8" ht="15" customHeight="1" x14ac:dyDescent="0.4">
      <c r="A7" s="56" t="s">
        <v>7</v>
      </c>
      <c r="B7" s="56"/>
      <c r="C7" s="57" t="str">
        <f>IF(【別紙２】単品スライド調書!B5="","",【別紙２】単品スライド調書!B5)</f>
        <v/>
      </c>
      <c r="D7" s="58"/>
      <c r="E7" s="59" t="s">
        <v>57</v>
      </c>
      <c r="F7" s="56"/>
      <c r="G7" s="56"/>
      <c r="H7" s="56"/>
    </row>
    <row r="8" spans="1:8" ht="15" customHeight="1" x14ac:dyDescent="0.4">
      <c r="A8" s="56" t="s">
        <v>53</v>
      </c>
      <c r="B8" s="56"/>
      <c r="C8" s="57" t="str">
        <f>IF(【別紙２】単品スライド調書!B7="","",【別紙２】単品スライド調書!B7)</f>
        <v/>
      </c>
      <c r="D8" s="58"/>
      <c r="E8" s="59" t="s">
        <v>58</v>
      </c>
      <c r="F8" s="56"/>
      <c r="G8" s="56"/>
      <c r="H8" s="56"/>
    </row>
    <row r="9" spans="1:8" ht="15" customHeight="1" x14ac:dyDescent="0.4">
      <c r="A9" s="56" t="s">
        <v>54</v>
      </c>
      <c r="B9" s="56"/>
      <c r="C9" s="60">
        <f>IF(【別紙２】単品スライド調書!B8="","",【別紙２】単品スライド調書!B8)</f>
        <v>0</v>
      </c>
      <c r="D9" s="61"/>
      <c r="E9" s="59" t="s">
        <v>63</v>
      </c>
      <c r="F9" s="56"/>
      <c r="G9" s="56"/>
      <c r="H9" s="56"/>
    </row>
    <row r="10" spans="1:8" ht="9" customHeight="1" x14ac:dyDescent="0.4"/>
    <row r="11" spans="1:8" ht="15" customHeight="1" x14ac:dyDescent="0.4">
      <c r="A11" s="24" t="s">
        <v>8</v>
      </c>
    </row>
    <row r="12" spans="1:8" s="27" customFormat="1" ht="30" customHeight="1" x14ac:dyDescent="0.4">
      <c r="A12" s="29" t="s">
        <v>9</v>
      </c>
      <c r="B12" s="29" t="s">
        <v>10</v>
      </c>
      <c r="C12" s="30" t="s">
        <v>90</v>
      </c>
      <c r="D12" s="30" t="s">
        <v>73</v>
      </c>
      <c r="E12" s="30" t="s">
        <v>59</v>
      </c>
      <c r="F12" s="30" t="s">
        <v>68</v>
      </c>
      <c r="G12" s="30" t="s">
        <v>67</v>
      </c>
    </row>
    <row r="13" spans="1:8" ht="15" customHeight="1" x14ac:dyDescent="0.4">
      <c r="A13" s="36">
        <f>【別紙２】単品スライド調書!A13</f>
        <v>0</v>
      </c>
      <c r="B13" s="36">
        <f>【別紙２】単品スライド調書!B13</f>
        <v>0</v>
      </c>
      <c r="C13" s="42">
        <f>【別紙２】単品スライド調書!G13</f>
        <v>0</v>
      </c>
      <c r="D13" s="31"/>
      <c r="E13" s="42">
        <f>C13*D13</f>
        <v>0</v>
      </c>
      <c r="F13" s="42">
        <f>【別紙２】単品スライド調書!AH13</f>
        <v>0</v>
      </c>
      <c r="G13" s="42">
        <f>IFERROR(F13-E13,"")</f>
        <v>0</v>
      </c>
    </row>
    <row r="14" spans="1:8" ht="15" customHeight="1" x14ac:dyDescent="0.4">
      <c r="A14" s="36">
        <f>【別紙２】単品スライド調書!A15</f>
        <v>0</v>
      </c>
      <c r="B14" s="36">
        <f>【別紙２】単品スライド調書!B15</f>
        <v>0</v>
      </c>
      <c r="C14" s="42">
        <f>【別紙２】単品スライド調書!G15</f>
        <v>0</v>
      </c>
      <c r="D14" s="31"/>
      <c r="E14" s="42">
        <f t="shared" ref="E14" si="0">C14*D14</f>
        <v>0</v>
      </c>
      <c r="F14" s="42">
        <f>【別紙２】単品スライド調書!AH15</f>
        <v>0</v>
      </c>
      <c r="G14" s="42">
        <f t="shared" ref="G14:G19" si="1">IFERROR(F14-E14,"")</f>
        <v>0</v>
      </c>
    </row>
    <row r="15" spans="1:8" ht="15" customHeight="1" x14ac:dyDescent="0.4">
      <c r="A15" s="36">
        <f>【別紙２】単品スライド調書!A17</f>
        <v>0</v>
      </c>
      <c r="B15" s="36">
        <f>【別紙２】単品スライド調書!B17</f>
        <v>0</v>
      </c>
      <c r="C15" s="42">
        <f>【別紙２】単品スライド調書!G17</f>
        <v>0</v>
      </c>
      <c r="D15" s="31"/>
      <c r="E15" s="42">
        <f>C15*D15</f>
        <v>0</v>
      </c>
      <c r="F15" s="42">
        <f>【別紙２】単品スライド調書!AH17</f>
        <v>0</v>
      </c>
      <c r="G15" s="42">
        <f t="shared" si="1"/>
        <v>0</v>
      </c>
    </row>
    <row r="16" spans="1:8" ht="15" customHeight="1" x14ac:dyDescent="0.4">
      <c r="A16" s="36">
        <f>【別紙２】単品スライド調書!A19</f>
        <v>0</v>
      </c>
      <c r="B16" s="36">
        <f>【別紙２】単品スライド調書!B19</f>
        <v>0</v>
      </c>
      <c r="C16" s="42">
        <f>【別紙２】単品スライド調書!G19</f>
        <v>0</v>
      </c>
      <c r="D16" s="31"/>
      <c r="E16" s="42">
        <f t="shared" ref="E16:E19" si="2">C16*D16</f>
        <v>0</v>
      </c>
      <c r="F16" s="42">
        <f>【別紙２】単品スライド調書!AH19</f>
        <v>0</v>
      </c>
      <c r="G16" s="42">
        <f t="shared" si="1"/>
        <v>0</v>
      </c>
    </row>
    <row r="17" spans="1:7" ht="15" customHeight="1" x14ac:dyDescent="0.4">
      <c r="A17" s="36">
        <f>【別紙２】単品スライド調書!A21</f>
        <v>0</v>
      </c>
      <c r="B17" s="36">
        <f>【別紙２】単品スライド調書!B21</f>
        <v>0</v>
      </c>
      <c r="C17" s="42">
        <f>【別紙２】単品スライド調書!G21</f>
        <v>0</v>
      </c>
      <c r="D17" s="31"/>
      <c r="E17" s="42">
        <f t="shared" si="2"/>
        <v>0</v>
      </c>
      <c r="F17" s="42">
        <f>【別紙２】単品スライド調書!AH21</f>
        <v>0</v>
      </c>
      <c r="G17" s="42">
        <f t="shared" si="1"/>
        <v>0</v>
      </c>
    </row>
    <row r="18" spans="1:7" ht="15" customHeight="1" x14ac:dyDescent="0.4">
      <c r="A18" s="36">
        <f>【別紙２】単品スライド調書!A23</f>
        <v>0</v>
      </c>
      <c r="B18" s="36">
        <f>【別紙２】単品スライド調書!B23</f>
        <v>0</v>
      </c>
      <c r="C18" s="42">
        <f>【別紙２】単品スライド調書!G23</f>
        <v>0</v>
      </c>
      <c r="D18" s="31"/>
      <c r="E18" s="42">
        <f t="shared" si="2"/>
        <v>0</v>
      </c>
      <c r="F18" s="42">
        <f>【別紙２】単品スライド調書!AH23</f>
        <v>0</v>
      </c>
      <c r="G18" s="42">
        <f t="shared" si="1"/>
        <v>0</v>
      </c>
    </row>
    <row r="19" spans="1:7" ht="15" customHeight="1" x14ac:dyDescent="0.4">
      <c r="A19" s="36">
        <f>【別紙２】単品スライド調書!A25</f>
        <v>0</v>
      </c>
      <c r="B19" s="36">
        <f>【別紙２】単品スライド調書!B25</f>
        <v>0</v>
      </c>
      <c r="C19" s="42">
        <f>【別紙２】単品スライド調書!G25</f>
        <v>0</v>
      </c>
      <c r="D19" s="31"/>
      <c r="E19" s="42">
        <f t="shared" si="2"/>
        <v>0</v>
      </c>
      <c r="F19" s="42">
        <f>【別紙２】単品スライド調書!AH25</f>
        <v>0</v>
      </c>
      <c r="G19" s="42">
        <f t="shared" si="1"/>
        <v>0</v>
      </c>
    </row>
    <row r="20" spans="1:7" ht="15" customHeight="1" x14ac:dyDescent="0.4">
      <c r="A20" s="33"/>
      <c r="B20" s="33"/>
      <c r="C20" s="33"/>
      <c r="D20" s="33"/>
      <c r="E20" s="33"/>
      <c r="F20" s="34" t="s">
        <v>60</v>
      </c>
      <c r="G20" s="46">
        <f>SUM(G13:G19)</f>
        <v>0</v>
      </c>
    </row>
    <row r="21" spans="1:7" ht="15" customHeight="1" x14ac:dyDescent="0.4">
      <c r="A21" s="33"/>
      <c r="B21" s="54" t="s">
        <v>61</v>
      </c>
      <c r="C21" s="54"/>
      <c r="D21" s="54"/>
      <c r="E21" s="54"/>
      <c r="F21" s="55"/>
      <c r="G21" s="38" t="str">
        <f>IF(ROUNDDOWN(G20*1.1-C$9*0.01,0)&lt;=0,"なし",ROUNDDOWN(G20*1.1-C$9*0.01,0))</f>
        <v>なし</v>
      </c>
    </row>
    <row r="22" spans="1:7" ht="9" customHeight="1" x14ac:dyDescent="0.4"/>
    <row r="23" spans="1:7" ht="15" customHeight="1" x14ac:dyDescent="0.4">
      <c r="A23" s="24" t="s">
        <v>62</v>
      </c>
    </row>
    <row r="24" spans="1:7" s="27" customFormat="1" ht="30" customHeight="1" x14ac:dyDescent="0.4">
      <c r="A24" s="29" t="s">
        <v>9</v>
      </c>
      <c r="B24" s="29" t="s">
        <v>10</v>
      </c>
      <c r="C24" s="30" t="s">
        <v>52</v>
      </c>
      <c r="D24" s="30" t="s">
        <v>73</v>
      </c>
      <c r="E24" s="30" t="s">
        <v>59</v>
      </c>
      <c r="F24" s="30" t="s">
        <v>68</v>
      </c>
      <c r="G24" s="30" t="s">
        <v>67</v>
      </c>
    </row>
    <row r="25" spans="1:7" ht="15" customHeight="1" x14ac:dyDescent="0.4">
      <c r="A25" s="36">
        <f>【別紙２】単品スライド調書!A33</f>
        <v>0</v>
      </c>
      <c r="B25" s="36">
        <f>【別紙２】単品スライド調書!B33</f>
        <v>0</v>
      </c>
      <c r="C25" s="42">
        <f>【別紙２】単品スライド調書!G33</f>
        <v>0</v>
      </c>
      <c r="D25" s="31"/>
      <c r="E25" s="42">
        <f>C25*D25</f>
        <v>0</v>
      </c>
      <c r="F25" s="42">
        <f>【別紙２】単品スライド調書!AH33</f>
        <v>0</v>
      </c>
      <c r="G25" s="42">
        <f>IFERROR(F25-E25,"")</f>
        <v>0</v>
      </c>
    </row>
    <row r="26" spans="1:7" ht="15" customHeight="1" x14ac:dyDescent="0.4">
      <c r="A26" s="36">
        <f>【別紙２】単品スライド調書!A35</f>
        <v>0</v>
      </c>
      <c r="B26" s="36">
        <f>【別紙２】単品スライド調書!B35</f>
        <v>0</v>
      </c>
      <c r="C26" s="42">
        <f>【別紙２】単品スライド調書!G35</f>
        <v>0</v>
      </c>
      <c r="D26" s="31"/>
      <c r="E26" s="42">
        <f t="shared" ref="E26" si="3">C26*D26</f>
        <v>0</v>
      </c>
      <c r="F26" s="42">
        <f>【別紙２】単品スライド調書!AH35</f>
        <v>0</v>
      </c>
      <c r="G26" s="42">
        <f t="shared" ref="G26:G31" si="4">IFERROR(F26-E26,"")</f>
        <v>0</v>
      </c>
    </row>
    <row r="27" spans="1:7" ht="15" customHeight="1" x14ac:dyDescent="0.4">
      <c r="A27" s="36">
        <f>【別紙２】単品スライド調書!A37</f>
        <v>0</v>
      </c>
      <c r="B27" s="36">
        <f>【別紙２】単品スライド調書!B37</f>
        <v>0</v>
      </c>
      <c r="C27" s="42">
        <f>【別紙２】単品スライド調書!G37</f>
        <v>0</v>
      </c>
      <c r="D27" s="31"/>
      <c r="E27" s="42">
        <f>C27*D27</f>
        <v>0</v>
      </c>
      <c r="F27" s="42">
        <f>【別紙２】単品スライド調書!AH37</f>
        <v>0</v>
      </c>
      <c r="G27" s="42">
        <f t="shared" si="4"/>
        <v>0</v>
      </c>
    </row>
    <row r="28" spans="1:7" ht="15" customHeight="1" x14ac:dyDescent="0.4">
      <c r="A28" s="36">
        <f>【別紙２】単品スライド調書!A39</f>
        <v>0</v>
      </c>
      <c r="B28" s="36">
        <f>【別紙２】単品スライド調書!B39</f>
        <v>0</v>
      </c>
      <c r="C28" s="42">
        <f>【別紙２】単品スライド調書!G39</f>
        <v>0</v>
      </c>
      <c r="D28" s="31"/>
      <c r="E28" s="42">
        <f>C28*D28</f>
        <v>0</v>
      </c>
      <c r="F28" s="42">
        <f>【別紙２】単品スライド調書!AH39</f>
        <v>0</v>
      </c>
      <c r="G28" s="42">
        <f t="shared" si="4"/>
        <v>0</v>
      </c>
    </row>
    <row r="29" spans="1:7" ht="15" customHeight="1" x14ac:dyDescent="0.4">
      <c r="A29" s="36">
        <f>【別紙２】単品スライド調書!A41</f>
        <v>0</v>
      </c>
      <c r="B29" s="36">
        <f>【別紙２】単品スライド調書!B41</f>
        <v>0</v>
      </c>
      <c r="C29" s="42">
        <f>【別紙２】単品スライド調書!G41</f>
        <v>0</v>
      </c>
      <c r="D29" s="31"/>
      <c r="E29" s="42">
        <f>C29*D29</f>
        <v>0</v>
      </c>
      <c r="F29" s="42">
        <f>【別紙２】単品スライド調書!AH41</f>
        <v>0</v>
      </c>
      <c r="G29" s="42">
        <f t="shared" si="4"/>
        <v>0</v>
      </c>
    </row>
    <row r="30" spans="1:7" ht="15" customHeight="1" x14ac:dyDescent="0.4">
      <c r="A30" s="36">
        <f>【別紙２】単品スライド調書!A43</f>
        <v>0</v>
      </c>
      <c r="B30" s="36">
        <f>【別紙２】単品スライド調書!B43</f>
        <v>0</v>
      </c>
      <c r="C30" s="42">
        <f>【別紙２】単品スライド調書!G43</f>
        <v>0</v>
      </c>
      <c r="D30" s="31"/>
      <c r="E30" s="42">
        <f t="shared" ref="E30:E31" si="5">C30*D30</f>
        <v>0</v>
      </c>
      <c r="F30" s="42">
        <f>【別紙２】単品スライド調書!AH43</f>
        <v>0</v>
      </c>
      <c r="G30" s="42">
        <f t="shared" si="4"/>
        <v>0</v>
      </c>
    </row>
    <row r="31" spans="1:7" ht="15" customHeight="1" x14ac:dyDescent="0.4">
      <c r="A31" s="36">
        <f>【別紙２】単品スライド調書!A45</f>
        <v>0</v>
      </c>
      <c r="B31" s="36">
        <f>【別紙２】単品スライド調書!B45</f>
        <v>0</v>
      </c>
      <c r="C31" s="42">
        <f>【別紙２】単品スライド調書!G45</f>
        <v>0</v>
      </c>
      <c r="D31" s="31"/>
      <c r="E31" s="42">
        <f t="shared" si="5"/>
        <v>0</v>
      </c>
      <c r="F31" s="42">
        <f>【別紙２】単品スライド調書!AH45</f>
        <v>0</v>
      </c>
      <c r="G31" s="42">
        <f t="shared" si="4"/>
        <v>0</v>
      </c>
    </row>
    <row r="32" spans="1:7" ht="15" customHeight="1" x14ac:dyDescent="0.4">
      <c r="A32" s="33"/>
      <c r="B32" s="33"/>
      <c r="C32" s="33"/>
      <c r="D32" s="33"/>
      <c r="E32" s="33"/>
      <c r="F32" s="34" t="s">
        <v>60</v>
      </c>
      <c r="G32" s="46">
        <f>SUM(G25:G31)</f>
        <v>0</v>
      </c>
    </row>
    <row r="33" spans="1:7" ht="15" customHeight="1" x14ac:dyDescent="0.4">
      <c r="A33" s="33"/>
      <c r="B33" s="54" t="s">
        <v>61</v>
      </c>
      <c r="C33" s="54"/>
      <c r="D33" s="54"/>
      <c r="E33" s="54"/>
      <c r="F33" s="55"/>
      <c r="G33" s="37" t="str">
        <f>IF(ROUNDDOWN(G32*1.1-C$9*0.01,0)&lt;=0,"なし",ROUNDDOWN(G32*1.1-C$9*0.01,0))</f>
        <v>なし</v>
      </c>
    </row>
    <row r="34" spans="1:7" ht="9" customHeight="1" x14ac:dyDescent="0.4"/>
    <row r="35" spans="1:7" ht="15" customHeight="1" x14ac:dyDescent="0.4">
      <c r="A35" s="24" t="s">
        <v>46</v>
      </c>
    </row>
    <row r="36" spans="1:7" ht="15" customHeight="1" x14ac:dyDescent="0.4">
      <c r="A36" s="50" t="str">
        <f>【別紙２】単品スライド調書!A51</f>
        <v>【　　　　　　　　】</v>
      </c>
    </row>
    <row r="37" spans="1:7" s="27" customFormat="1" ht="30" customHeight="1" x14ac:dyDescent="0.4">
      <c r="A37" s="29" t="s">
        <v>9</v>
      </c>
      <c r="B37" s="29" t="s">
        <v>10</v>
      </c>
      <c r="C37" s="30" t="s">
        <v>52</v>
      </c>
      <c r="D37" s="30" t="s">
        <v>73</v>
      </c>
      <c r="E37" s="30" t="s">
        <v>59</v>
      </c>
      <c r="F37" s="30" t="s">
        <v>68</v>
      </c>
      <c r="G37" s="30" t="s">
        <v>67</v>
      </c>
    </row>
    <row r="38" spans="1:7" ht="15" customHeight="1" x14ac:dyDescent="0.4">
      <c r="A38" s="36">
        <f>【別紙２】単品スライド調書!A54</f>
        <v>0</v>
      </c>
      <c r="B38" s="36">
        <f>【別紙２】単品スライド調書!B54</f>
        <v>0</v>
      </c>
      <c r="C38" s="42">
        <f>【別紙２】単品スライド調書!G54</f>
        <v>0</v>
      </c>
      <c r="D38" s="31"/>
      <c r="E38" s="42">
        <f>C38*D38</f>
        <v>0</v>
      </c>
      <c r="F38" s="42">
        <f>【別紙２】単品スライド調書!AH54</f>
        <v>0</v>
      </c>
      <c r="G38" s="42">
        <f>IFERROR(F38-E38,"")</f>
        <v>0</v>
      </c>
    </row>
    <row r="39" spans="1:7" ht="15" customHeight="1" x14ac:dyDescent="0.4">
      <c r="A39" s="36">
        <f>【別紙２】単品スライド調書!A56</f>
        <v>0</v>
      </c>
      <c r="B39" s="36">
        <f>【別紙２】単品スライド調書!B56</f>
        <v>0</v>
      </c>
      <c r="C39" s="42">
        <f>【別紙２】単品スライド調書!G56</f>
        <v>0</v>
      </c>
      <c r="D39" s="31"/>
      <c r="E39" s="42">
        <f t="shared" ref="E39" si="6">C39*D39</f>
        <v>0</v>
      </c>
      <c r="F39" s="42">
        <f>【別紙２】単品スライド調書!AH56</f>
        <v>0</v>
      </c>
      <c r="G39" s="42">
        <f t="shared" ref="G39:G44" si="7">IFERROR(F39-E39,"")</f>
        <v>0</v>
      </c>
    </row>
    <row r="40" spans="1:7" ht="15" customHeight="1" x14ac:dyDescent="0.4">
      <c r="A40" s="36">
        <f>【別紙２】単品スライド調書!A58</f>
        <v>0</v>
      </c>
      <c r="B40" s="36">
        <f>【別紙２】単品スライド調書!B58</f>
        <v>0</v>
      </c>
      <c r="C40" s="42">
        <f>【別紙２】単品スライド調書!G58</f>
        <v>0</v>
      </c>
      <c r="D40" s="31"/>
      <c r="E40" s="42">
        <f>C40*D40</f>
        <v>0</v>
      </c>
      <c r="F40" s="42">
        <f>【別紙２】単品スライド調書!AH58</f>
        <v>0</v>
      </c>
      <c r="G40" s="42">
        <f t="shared" si="7"/>
        <v>0</v>
      </c>
    </row>
    <row r="41" spans="1:7" ht="15" customHeight="1" x14ac:dyDescent="0.4">
      <c r="A41" s="36">
        <f>【別紙２】単品スライド調書!A60</f>
        <v>0</v>
      </c>
      <c r="B41" s="36">
        <f>【別紙２】単品スライド調書!B60</f>
        <v>0</v>
      </c>
      <c r="C41" s="42">
        <f>【別紙２】単品スライド調書!G60</f>
        <v>0</v>
      </c>
      <c r="D41" s="31"/>
      <c r="E41" s="42">
        <f>C41*D41</f>
        <v>0</v>
      </c>
      <c r="F41" s="42">
        <f>【別紙２】単品スライド調書!AH60</f>
        <v>0</v>
      </c>
      <c r="G41" s="42">
        <f t="shared" si="7"/>
        <v>0</v>
      </c>
    </row>
    <row r="42" spans="1:7" ht="15" customHeight="1" x14ac:dyDescent="0.4">
      <c r="A42" s="36">
        <f>【別紙２】単品スライド調書!A62</f>
        <v>0</v>
      </c>
      <c r="B42" s="36">
        <f>【別紙２】単品スライド調書!B62</f>
        <v>0</v>
      </c>
      <c r="C42" s="42">
        <f>【別紙２】単品スライド調書!G62</f>
        <v>0</v>
      </c>
      <c r="D42" s="31"/>
      <c r="E42" s="42">
        <f>C42*D42</f>
        <v>0</v>
      </c>
      <c r="F42" s="42">
        <f>【別紙２】単品スライド調書!AH62</f>
        <v>0</v>
      </c>
      <c r="G42" s="42">
        <f t="shared" si="7"/>
        <v>0</v>
      </c>
    </row>
    <row r="43" spans="1:7" ht="15" customHeight="1" x14ac:dyDescent="0.4">
      <c r="A43" s="36">
        <f>【別紙２】単品スライド調書!A64</f>
        <v>0</v>
      </c>
      <c r="B43" s="36">
        <f>【別紙２】単品スライド調書!B64</f>
        <v>0</v>
      </c>
      <c r="C43" s="42">
        <f>【別紙２】単品スライド調書!G64</f>
        <v>0</v>
      </c>
      <c r="D43" s="31"/>
      <c r="E43" s="42">
        <f t="shared" ref="E43:E44" si="8">C43*D43</f>
        <v>0</v>
      </c>
      <c r="F43" s="42">
        <f>【別紙２】単品スライド調書!AH64</f>
        <v>0</v>
      </c>
      <c r="G43" s="42">
        <f t="shared" si="7"/>
        <v>0</v>
      </c>
    </row>
    <row r="44" spans="1:7" ht="15" customHeight="1" x14ac:dyDescent="0.4">
      <c r="A44" s="36">
        <f>【別紙２】単品スライド調書!A66</f>
        <v>0</v>
      </c>
      <c r="B44" s="36">
        <f>【別紙２】単品スライド調書!B66</f>
        <v>0</v>
      </c>
      <c r="C44" s="42">
        <f>【別紙２】単品スライド調書!G66</f>
        <v>0</v>
      </c>
      <c r="D44" s="31"/>
      <c r="E44" s="42">
        <f t="shared" si="8"/>
        <v>0</v>
      </c>
      <c r="F44" s="42">
        <f>【別紙２】単品スライド調書!AH66</f>
        <v>0</v>
      </c>
      <c r="G44" s="42">
        <f t="shared" si="7"/>
        <v>0</v>
      </c>
    </row>
    <row r="45" spans="1:7" ht="15" customHeight="1" x14ac:dyDescent="0.4">
      <c r="A45" s="33"/>
      <c r="B45" s="33"/>
      <c r="C45" s="33"/>
      <c r="D45" s="33"/>
      <c r="E45" s="33"/>
      <c r="F45" s="34" t="s">
        <v>60</v>
      </c>
      <c r="G45" s="46">
        <f>SUM(G38:G44)</f>
        <v>0</v>
      </c>
    </row>
    <row r="46" spans="1:7" ht="15" customHeight="1" x14ac:dyDescent="0.4">
      <c r="A46" s="33"/>
      <c r="B46" s="54" t="s">
        <v>61</v>
      </c>
      <c r="C46" s="54"/>
      <c r="D46" s="54"/>
      <c r="E46" s="54"/>
      <c r="F46" s="55"/>
      <c r="G46" s="37" t="str">
        <f>IF(ROUNDDOWN(G45*1.1-C$9*0.01,0)&lt;=0,"なし",ROUNDDOWN(G45*1.1-C$9*0.01,0))</f>
        <v>なし</v>
      </c>
    </row>
    <row r="48" spans="1:7" ht="15" customHeight="1" x14ac:dyDescent="0.4">
      <c r="A48" s="39" t="s">
        <v>65</v>
      </c>
      <c r="B48" s="40"/>
      <c r="C48" s="24" t="s">
        <v>72</v>
      </c>
    </row>
    <row r="49" spans="1:3" ht="15" customHeight="1" x14ac:dyDescent="0.4">
      <c r="B49" s="41"/>
      <c r="C49" s="24" t="s">
        <v>64</v>
      </c>
    </row>
    <row r="50" spans="1:3" ht="15" customHeight="1" x14ac:dyDescent="0.4">
      <c r="A50" s="39"/>
    </row>
  </sheetData>
  <mergeCells count="21">
    <mergeCell ref="A3:B3"/>
    <mergeCell ref="C3:H3"/>
    <mergeCell ref="A4:B4"/>
    <mergeCell ref="C4:H4"/>
    <mergeCell ref="A5:B5"/>
    <mergeCell ref="C5:H5"/>
    <mergeCell ref="A6:B6"/>
    <mergeCell ref="C6:D6"/>
    <mergeCell ref="F6:G6"/>
    <mergeCell ref="A7:B7"/>
    <mergeCell ref="C7:D7"/>
    <mergeCell ref="E7:H7"/>
    <mergeCell ref="B21:F21"/>
    <mergeCell ref="B33:F33"/>
    <mergeCell ref="B46:F46"/>
    <mergeCell ref="A8:B8"/>
    <mergeCell ref="C8:D8"/>
    <mergeCell ref="E8:H8"/>
    <mergeCell ref="A9:B9"/>
    <mergeCell ref="C9:D9"/>
    <mergeCell ref="E9:H9"/>
  </mergeCells>
  <phoneticPr fontId="2"/>
  <pageMargins left="0.7" right="0.7" top="0.75" bottom="0.75" header="0.3" footer="0.3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870F6-F8AA-4ABB-BEE3-578264E79744}">
  <sheetPr>
    <tabColor rgb="FFFF0000"/>
    <pageSetUpPr fitToPage="1"/>
  </sheetPr>
  <dimension ref="A1:AK69"/>
  <sheetViews>
    <sheetView view="pageBreakPreview" zoomScale="85" zoomScaleNormal="85" zoomScaleSheetLayoutView="85" workbookViewId="0">
      <selection activeCell="D39" sqref="D39:D40"/>
    </sheetView>
  </sheetViews>
  <sheetFormatPr defaultRowHeight="12.75" customHeight="1" x14ac:dyDescent="0.4"/>
  <cols>
    <col min="1" max="1" width="15.625" style="1" bestFit="1" customWidth="1"/>
    <col min="2" max="2" width="9.125" style="1" bestFit="1" customWidth="1"/>
    <col min="3" max="3" width="9" style="1"/>
    <col min="4" max="4" width="4.5" style="1" bestFit="1" customWidth="1"/>
    <col min="5" max="5" width="7.5" style="1" bestFit="1" customWidth="1"/>
    <col min="6" max="6" width="9.5" style="1" customWidth="1"/>
    <col min="7" max="7" width="9" style="1"/>
    <col min="8" max="8" width="9.125" style="1" bestFit="1" customWidth="1"/>
    <col min="9" max="9" width="5.625" style="1" customWidth="1"/>
    <col min="10" max="10" width="7.5" style="1" customWidth="1"/>
    <col min="11" max="11" width="5.625" style="1" customWidth="1"/>
    <col min="12" max="12" width="7.5" style="1" customWidth="1"/>
    <col min="13" max="13" width="5.625" style="1" customWidth="1"/>
    <col min="14" max="14" width="7.5" style="1" customWidth="1"/>
    <col min="15" max="15" width="5.625" style="1" customWidth="1"/>
    <col min="16" max="16" width="7.5" style="1" customWidth="1"/>
    <col min="17" max="17" width="5.625" style="1" customWidth="1"/>
    <col min="18" max="18" width="7.5" style="1" customWidth="1"/>
    <col min="19" max="19" width="5.625" style="1" customWidth="1"/>
    <col min="20" max="20" width="7.5" style="1" customWidth="1"/>
    <col min="21" max="21" width="5.625" style="1" customWidth="1"/>
    <col min="22" max="22" width="7.5" style="1" customWidth="1"/>
    <col min="23" max="23" width="5.625" style="1" customWidth="1"/>
    <col min="24" max="24" width="7.5" style="1" customWidth="1"/>
    <col min="25" max="25" width="5.625" style="1" customWidth="1"/>
    <col min="26" max="26" width="7.5" style="1" customWidth="1"/>
    <col min="27" max="27" width="5.625" style="1" customWidth="1"/>
    <col min="28" max="28" width="7.5" style="1" customWidth="1"/>
    <col min="29" max="29" width="5.625" style="1" customWidth="1"/>
    <col min="30" max="30" width="7.5" style="1" customWidth="1"/>
    <col min="31" max="31" width="5.625" style="1" customWidth="1"/>
    <col min="32" max="32" width="7.5" style="1" customWidth="1"/>
    <col min="33" max="33" width="8.5" style="1" customWidth="1"/>
    <col min="34" max="35" width="10.75" style="1" customWidth="1"/>
    <col min="36" max="36" width="7" style="1" customWidth="1"/>
    <col min="37" max="37" width="11.75" style="1" customWidth="1"/>
    <col min="38" max="16384" width="9" style="1"/>
  </cols>
  <sheetData>
    <row r="1" spans="1:37" ht="27" customHeight="1" x14ac:dyDescent="0.4">
      <c r="A1" s="43" t="s">
        <v>74</v>
      </c>
      <c r="AK1" s="26" t="s">
        <v>71</v>
      </c>
    </row>
    <row r="2" spans="1:37" ht="12.75" customHeight="1" x14ac:dyDescent="0.4">
      <c r="A2" s="3" t="s">
        <v>2</v>
      </c>
      <c r="B2" s="97"/>
      <c r="C2" s="97"/>
      <c r="D2" s="97"/>
      <c r="E2" s="97"/>
      <c r="F2" s="97"/>
      <c r="G2" s="97"/>
      <c r="H2" s="3" t="s">
        <v>1</v>
      </c>
      <c r="I2" s="97"/>
      <c r="J2" s="97"/>
      <c r="K2" s="97"/>
      <c r="L2" s="97"/>
      <c r="M2" s="97"/>
      <c r="N2" s="97"/>
    </row>
    <row r="3" spans="1:37" ht="12.75" customHeight="1" x14ac:dyDescent="0.4">
      <c r="A3" s="3" t="s">
        <v>3</v>
      </c>
      <c r="B3" s="97"/>
      <c r="C3" s="97"/>
      <c r="D3" s="97"/>
      <c r="E3" s="97"/>
      <c r="F3" s="97"/>
      <c r="G3" s="97"/>
      <c r="H3" s="3" t="s">
        <v>4</v>
      </c>
      <c r="I3" s="98"/>
      <c r="J3" s="99"/>
      <c r="K3" s="10" t="s">
        <v>5</v>
      </c>
      <c r="L3" s="100"/>
      <c r="M3" s="99"/>
      <c r="N3" s="11" t="s">
        <v>6</v>
      </c>
    </row>
    <row r="4" spans="1:37" ht="12.75" customHeight="1" x14ac:dyDescent="0.4">
      <c r="A4" s="3" t="s">
        <v>16</v>
      </c>
      <c r="B4" s="101"/>
      <c r="C4" s="102"/>
      <c r="D4" s="91" t="s">
        <v>47</v>
      </c>
      <c r="E4" s="91"/>
      <c r="F4" s="91"/>
      <c r="G4" s="92"/>
      <c r="H4" s="7"/>
    </row>
    <row r="5" spans="1:37" ht="12.75" customHeight="1" x14ac:dyDescent="0.4">
      <c r="A5" s="3" t="s">
        <v>17</v>
      </c>
      <c r="B5" s="89"/>
      <c r="C5" s="90"/>
      <c r="D5" s="91" t="s">
        <v>48</v>
      </c>
      <c r="E5" s="91"/>
      <c r="F5" s="91"/>
      <c r="G5" s="92"/>
      <c r="H5" s="7"/>
    </row>
    <row r="6" spans="1:37" ht="12.75" customHeight="1" x14ac:dyDescent="0.4">
      <c r="A6" s="3" t="s">
        <v>39</v>
      </c>
      <c r="B6" s="93" t="str">
        <f>IFERROR(ROUNDDOWN(B5/B4*100,4),"")</f>
        <v/>
      </c>
      <c r="C6" s="94"/>
      <c r="D6" s="25" t="s">
        <v>49</v>
      </c>
      <c r="E6" s="95"/>
      <c r="F6" s="95"/>
      <c r="G6" s="96"/>
      <c r="H6" s="7"/>
    </row>
    <row r="7" spans="1:37" ht="12.75" customHeight="1" x14ac:dyDescent="0.4">
      <c r="A7" s="3" t="s">
        <v>22</v>
      </c>
      <c r="B7" s="89"/>
      <c r="C7" s="90"/>
      <c r="D7" s="91" t="s">
        <v>50</v>
      </c>
      <c r="E7" s="91"/>
      <c r="F7" s="91"/>
      <c r="G7" s="92"/>
      <c r="H7" s="7"/>
    </row>
    <row r="8" spans="1:37" ht="24" customHeight="1" x14ac:dyDescent="0.4">
      <c r="A8" s="21" t="s">
        <v>42</v>
      </c>
      <c r="B8" s="85">
        <f>B5-B7</f>
        <v>0</v>
      </c>
      <c r="C8" s="86"/>
      <c r="D8" s="87" t="s">
        <v>51</v>
      </c>
      <c r="E8" s="87"/>
      <c r="F8" s="87"/>
      <c r="G8" s="88"/>
      <c r="H8" s="7"/>
    </row>
    <row r="10" spans="1:37" ht="12.75" customHeight="1" x14ac:dyDescent="0.4">
      <c r="A10" s="1" t="s">
        <v>8</v>
      </c>
      <c r="I10" s="2" t="s">
        <v>45</v>
      </c>
    </row>
    <row r="11" spans="1:37" ht="37.5" customHeight="1" x14ac:dyDescent="0.4">
      <c r="A11" s="84" t="s">
        <v>9</v>
      </c>
      <c r="B11" s="84" t="s">
        <v>10</v>
      </c>
      <c r="C11" s="81" t="s">
        <v>52</v>
      </c>
      <c r="D11" s="84" t="s">
        <v>11</v>
      </c>
      <c r="E11" s="81" t="s">
        <v>19</v>
      </c>
      <c r="F11" s="81" t="s">
        <v>40</v>
      </c>
      <c r="G11" s="84" t="s">
        <v>69</v>
      </c>
      <c r="H11" s="84"/>
      <c r="I11" s="80" t="s">
        <v>12</v>
      </c>
      <c r="J11" s="80"/>
      <c r="K11" s="80" t="s">
        <v>13</v>
      </c>
      <c r="L11" s="80"/>
      <c r="M11" s="80" t="s">
        <v>14</v>
      </c>
      <c r="N11" s="80"/>
      <c r="O11" s="80" t="s">
        <v>23</v>
      </c>
      <c r="P11" s="80"/>
      <c r="Q11" s="80" t="s">
        <v>24</v>
      </c>
      <c r="R11" s="80"/>
      <c r="S11" s="80" t="s">
        <v>25</v>
      </c>
      <c r="T11" s="80"/>
      <c r="U11" s="80" t="s">
        <v>26</v>
      </c>
      <c r="V11" s="80"/>
      <c r="W11" s="80" t="s">
        <v>27</v>
      </c>
      <c r="X11" s="80"/>
      <c r="Y11" s="80" t="s">
        <v>28</v>
      </c>
      <c r="Z11" s="80"/>
      <c r="AA11" s="80" t="s">
        <v>29</v>
      </c>
      <c r="AB11" s="80"/>
      <c r="AC11" s="80" t="s">
        <v>30</v>
      </c>
      <c r="AD11" s="80"/>
      <c r="AE11" s="80" t="s">
        <v>31</v>
      </c>
      <c r="AF11" s="80"/>
      <c r="AG11" s="81" t="s">
        <v>18</v>
      </c>
      <c r="AH11" s="20" t="s">
        <v>35</v>
      </c>
      <c r="AI11" s="20" t="s">
        <v>37</v>
      </c>
      <c r="AJ11" s="81" t="s">
        <v>34</v>
      </c>
      <c r="AK11" s="81" t="s">
        <v>15</v>
      </c>
    </row>
    <row r="12" spans="1:37" ht="24" customHeight="1" x14ac:dyDescent="0.4">
      <c r="A12" s="83"/>
      <c r="B12" s="83"/>
      <c r="C12" s="83"/>
      <c r="D12" s="83"/>
      <c r="E12" s="83"/>
      <c r="F12" s="83"/>
      <c r="G12" s="83"/>
      <c r="H12" s="83"/>
      <c r="I12" s="4" t="s">
        <v>32</v>
      </c>
      <c r="J12" s="4" t="s">
        <v>33</v>
      </c>
      <c r="K12" s="4" t="s">
        <v>32</v>
      </c>
      <c r="L12" s="4" t="s">
        <v>33</v>
      </c>
      <c r="M12" s="4" t="s">
        <v>32</v>
      </c>
      <c r="N12" s="4" t="s">
        <v>33</v>
      </c>
      <c r="O12" s="4" t="s">
        <v>32</v>
      </c>
      <c r="P12" s="4" t="s">
        <v>33</v>
      </c>
      <c r="Q12" s="4" t="s">
        <v>32</v>
      </c>
      <c r="R12" s="4" t="s">
        <v>33</v>
      </c>
      <c r="S12" s="4" t="s">
        <v>32</v>
      </c>
      <c r="T12" s="4" t="s">
        <v>33</v>
      </c>
      <c r="U12" s="4" t="s">
        <v>32</v>
      </c>
      <c r="V12" s="4" t="s">
        <v>33</v>
      </c>
      <c r="W12" s="4" t="s">
        <v>32</v>
      </c>
      <c r="X12" s="4" t="s">
        <v>33</v>
      </c>
      <c r="Y12" s="4" t="s">
        <v>32</v>
      </c>
      <c r="Z12" s="4" t="s">
        <v>33</v>
      </c>
      <c r="AA12" s="4" t="s">
        <v>32</v>
      </c>
      <c r="AB12" s="4" t="s">
        <v>33</v>
      </c>
      <c r="AC12" s="4" t="s">
        <v>32</v>
      </c>
      <c r="AD12" s="4" t="s">
        <v>33</v>
      </c>
      <c r="AE12" s="4" t="s">
        <v>32</v>
      </c>
      <c r="AF12" s="4" t="s">
        <v>33</v>
      </c>
      <c r="AG12" s="82"/>
      <c r="AH12" s="52" t="s">
        <v>36</v>
      </c>
      <c r="AI12" s="52" t="s">
        <v>38</v>
      </c>
      <c r="AJ12" s="82"/>
      <c r="AK12" s="83"/>
    </row>
    <row r="13" spans="1:37" ht="12.75" customHeight="1" x14ac:dyDescent="0.4">
      <c r="A13" s="69"/>
      <c r="B13" s="71"/>
      <c r="C13" s="72"/>
      <c r="D13" s="74"/>
      <c r="E13" s="76"/>
      <c r="F13" s="6"/>
      <c r="G13" s="78">
        <f>I13+K13+M13+O13+Q13+S13+U13+W13+Y13+AA13+AC13+AE13</f>
        <v>0</v>
      </c>
      <c r="H13" s="9" t="s">
        <v>43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5"/>
      <c r="AH13" s="17">
        <f>I13*J13+K13*L13+M13*N13+O13*P13+Q13*R13+S13*T13+U13*V13+W13*X13+Y13*Z13+AA13*AB13+AC13*AD13+AE13*AF13</f>
        <v>0</v>
      </c>
      <c r="AI13" s="15" t="str">
        <f>IFERROR(IF(G13&lt;C13,AH13,ROUNDDOWN(AH13*C13/G13,0)),"")</f>
        <v/>
      </c>
      <c r="AJ13" s="19"/>
      <c r="AK13" s="66" t="str">
        <f>IFERROR(SUMIF(AJ13:AJ14,"〇",AI13:AI14)-F14,"")</f>
        <v/>
      </c>
    </row>
    <row r="14" spans="1:37" ht="12.75" customHeight="1" x14ac:dyDescent="0.4">
      <c r="A14" s="70"/>
      <c r="B14" s="70"/>
      <c r="C14" s="73"/>
      <c r="D14" s="75"/>
      <c r="E14" s="77"/>
      <c r="F14" s="18" t="str">
        <f>IFERROR(ROUNDDOWN(C13*E13*$B$5/$B$4,0),"")</f>
        <v/>
      </c>
      <c r="G14" s="79"/>
      <c r="H14" s="8" t="s">
        <v>44</v>
      </c>
      <c r="I14" s="45"/>
      <c r="J14" s="14"/>
      <c r="K14" s="45"/>
      <c r="L14" s="14"/>
      <c r="M14" s="45"/>
      <c r="N14" s="14"/>
      <c r="O14" s="45"/>
      <c r="P14" s="14"/>
      <c r="Q14" s="45"/>
      <c r="R14" s="14"/>
      <c r="S14" s="45"/>
      <c r="T14" s="14"/>
      <c r="U14" s="45"/>
      <c r="V14" s="14"/>
      <c r="W14" s="45"/>
      <c r="X14" s="14"/>
      <c r="Y14" s="45"/>
      <c r="Z14" s="14"/>
      <c r="AA14" s="45"/>
      <c r="AB14" s="14"/>
      <c r="AC14" s="45"/>
      <c r="AD14" s="14"/>
      <c r="AE14" s="45"/>
      <c r="AF14" s="14"/>
      <c r="AG14" s="16" t="str">
        <f>IFERROR(ROUNDDOWN((I13*J14+K13*L14+M13*N14+O13*P14+Q13*R14+S13*T14+U13*V14+W13*X14+Y13*Z14+AA13*AB14+AC13*AD14+AE13*AF14)/G13,0),"")</f>
        <v/>
      </c>
      <c r="AH14" s="16" t="str">
        <f>IFERROR(AG14*C13,"")</f>
        <v/>
      </c>
      <c r="AI14" s="16" t="str">
        <f>IFERROR(ROUNDDOWN(AH14*$B$5/$B$4,0),"")</f>
        <v/>
      </c>
      <c r="AJ14" s="48"/>
      <c r="AK14" s="67"/>
    </row>
    <row r="15" spans="1:37" ht="12.75" customHeight="1" x14ac:dyDescent="0.4">
      <c r="A15" s="69"/>
      <c r="B15" s="71"/>
      <c r="C15" s="72"/>
      <c r="D15" s="74"/>
      <c r="E15" s="76"/>
      <c r="F15" s="6"/>
      <c r="G15" s="78">
        <f>I15+K15+M15+O15+Q15+S15+U15+W15+Y15+AA15+AC15+AE15</f>
        <v>0</v>
      </c>
      <c r="H15" s="9" t="s">
        <v>43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5"/>
      <c r="AH15" s="17">
        <f>I15*J15+K15*L15+M15*N15+O15*P15+Q15*R15+S15*T15+U15*V15+W15*X15+Y15*Z15+AA15*AB15+AC15*AD15+AE15*AF15</f>
        <v>0</v>
      </c>
      <c r="AI15" s="15" t="str">
        <f>IFERROR(IF(G15&lt;C15,AH15,ROUNDDOWN(AH15*C15/G15,0)),"")</f>
        <v/>
      </c>
      <c r="AJ15" s="19"/>
      <c r="AK15" s="66" t="str">
        <f>IFERROR(SUMIF(AJ15:AJ16,"〇",AI15:AI16)-F16,"")</f>
        <v/>
      </c>
    </row>
    <row r="16" spans="1:37" ht="12.75" customHeight="1" x14ac:dyDescent="0.4">
      <c r="A16" s="70"/>
      <c r="B16" s="70"/>
      <c r="C16" s="73"/>
      <c r="D16" s="75"/>
      <c r="E16" s="77"/>
      <c r="F16" s="18" t="str">
        <f>IFERROR(ROUNDDOWN(C15*E15*$B$5/$B$4,0),"")</f>
        <v/>
      </c>
      <c r="G16" s="79"/>
      <c r="H16" s="8" t="s">
        <v>44</v>
      </c>
      <c r="I16" s="45"/>
      <c r="J16" s="14"/>
      <c r="K16" s="45"/>
      <c r="L16" s="14"/>
      <c r="M16" s="45"/>
      <c r="N16" s="14"/>
      <c r="O16" s="45"/>
      <c r="P16" s="14"/>
      <c r="Q16" s="45"/>
      <c r="R16" s="14"/>
      <c r="S16" s="45"/>
      <c r="T16" s="14"/>
      <c r="U16" s="45"/>
      <c r="V16" s="14"/>
      <c r="W16" s="45"/>
      <c r="X16" s="14"/>
      <c r="Y16" s="45"/>
      <c r="Z16" s="14"/>
      <c r="AA16" s="45"/>
      <c r="AB16" s="14"/>
      <c r="AC16" s="45"/>
      <c r="AD16" s="14"/>
      <c r="AE16" s="45"/>
      <c r="AF16" s="14"/>
      <c r="AG16" s="16" t="str">
        <f>IFERROR(ROUNDDOWN((I15*J16+K15*L16+M15*N16+O15*P16+Q15*R16+S15*T16+U15*V16+W15*X16+Y15*Z16+AA15*AB16+AC15*AD16+AE15*AF16)/G15,0),"")</f>
        <v/>
      </c>
      <c r="AH16" s="16" t="str">
        <f>IFERROR(AG16*C15,"")</f>
        <v/>
      </c>
      <c r="AI16" s="16" t="str">
        <f>IFERROR(ROUNDDOWN(AH16*$B$5/$B$4,0),"")</f>
        <v/>
      </c>
      <c r="AJ16" s="48"/>
      <c r="AK16" s="67"/>
    </row>
    <row r="17" spans="1:37" ht="12.75" customHeight="1" x14ac:dyDescent="0.4">
      <c r="A17" s="69"/>
      <c r="B17" s="71"/>
      <c r="C17" s="72"/>
      <c r="D17" s="74"/>
      <c r="E17" s="76"/>
      <c r="F17" s="6"/>
      <c r="G17" s="78">
        <f>I17+K17+M17+O17+Q17+S17+U17+W17+Y17+AA17+AC17+AE17</f>
        <v>0</v>
      </c>
      <c r="H17" s="9" t="s">
        <v>43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5"/>
      <c r="AH17" s="17">
        <f>I17*J17+K17*L17+M17*N17+O17*P17+Q17*R17+S17*T17+U17*V17+W17*X17+Y17*Z17+AA17*AB17+AC17*AD17+AE17*AF17</f>
        <v>0</v>
      </c>
      <c r="AI17" s="15" t="str">
        <f>IFERROR(IF(G17&lt;C17,AH17,ROUNDDOWN(AH17*C17/G17,0)),"")</f>
        <v/>
      </c>
      <c r="AJ17" s="19"/>
      <c r="AK17" s="66" t="str">
        <f>IFERROR(SUMIF(AJ17:AJ18,"〇",AI17:AI18)-F18,"")</f>
        <v/>
      </c>
    </row>
    <row r="18" spans="1:37" ht="12.75" customHeight="1" x14ac:dyDescent="0.4">
      <c r="A18" s="70"/>
      <c r="B18" s="70"/>
      <c r="C18" s="73"/>
      <c r="D18" s="75"/>
      <c r="E18" s="77"/>
      <c r="F18" s="18" t="str">
        <f>IFERROR(ROUNDDOWN(C17*E17*$B$5/$B$4,0),"")</f>
        <v/>
      </c>
      <c r="G18" s="79"/>
      <c r="H18" s="8" t="s">
        <v>44</v>
      </c>
      <c r="I18" s="45"/>
      <c r="J18" s="14"/>
      <c r="K18" s="45"/>
      <c r="L18" s="14"/>
      <c r="M18" s="45"/>
      <c r="N18" s="14"/>
      <c r="O18" s="45"/>
      <c r="P18" s="14"/>
      <c r="Q18" s="45"/>
      <c r="R18" s="14"/>
      <c r="S18" s="45"/>
      <c r="T18" s="14"/>
      <c r="U18" s="45"/>
      <c r="V18" s="14"/>
      <c r="W18" s="45"/>
      <c r="X18" s="14"/>
      <c r="Y18" s="45"/>
      <c r="Z18" s="14"/>
      <c r="AA18" s="45"/>
      <c r="AB18" s="14"/>
      <c r="AC18" s="45"/>
      <c r="AD18" s="14"/>
      <c r="AE18" s="45"/>
      <c r="AF18" s="14"/>
      <c r="AG18" s="16" t="str">
        <f>IFERROR(ROUNDDOWN((I17*J18+K17*L18+M17*N18+O17*P18+Q17*R18+S17*T18+U17*V18+W17*X18+Y17*Z18+AA17*AB18+AC17*AD18+AE17*AF18)/E17,0),"")</f>
        <v/>
      </c>
      <c r="AH18" s="16" t="str">
        <f>IFERROR(AG18*C17,"")</f>
        <v/>
      </c>
      <c r="AI18" s="16" t="str">
        <f>IFERROR(ROUNDDOWN(AH18*$B$5/$B$4,0),"")</f>
        <v/>
      </c>
      <c r="AJ18" s="48"/>
      <c r="AK18" s="67"/>
    </row>
    <row r="19" spans="1:37" ht="12.75" customHeight="1" x14ac:dyDescent="0.4">
      <c r="A19" s="69"/>
      <c r="B19" s="71"/>
      <c r="C19" s="72"/>
      <c r="D19" s="74"/>
      <c r="E19" s="76"/>
      <c r="F19" s="6"/>
      <c r="G19" s="78">
        <f>I19+K19+M19+O19+Q19+S19+U19+W19+Y19+AA19+AC19+AE19</f>
        <v>0</v>
      </c>
      <c r="H19" s="9" t="s">
        <v>43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5"/>
      <c r="AH19" s="17">
        <f>I19*J19+K19*L19+M19*N19+O19*P19+Q19*R19+S19*T19+U19*V19+W19*X19+Y19*Z19+AA19*AB19+AC19*AD19+AE19*AF19</f>
        <v>0</v>
      </c>
      <c r="AI19" s="15" t="str">
        <f>IFERROR(IF(G19&lt;C19,AH19,ROUNDDOWN(AH19*C19/G19,0)),"")</f>
        <v/>
      </c>
      <c r="AJ19" s="19"/>
      <c r="AK19" s="66" t="str">
        <f>IFERROR(SUMIF(AJ19:AJ20,"〇",AI19:AI20)-F20,"")</f>
        <v/>
      </c>
    </row>
    <row r="20" spans="1:37" ht="12.75" customHeight="1" x14ac:dyDescent="0.4">
      <c r="A20" s="70"/>
      <c r="B20" s="70"/>
      <c r="C20" s="73"/>
      <c r="D20" s="75"/>
      <c r="E20" s="77"/>
      <c r="F20" s="18" t="str">
        <f>IFERROR(ROUNDDOWN(C19*E19*$B$5/$B$4,0),"")</f>
        <v/>
      </c>
      <c r="G20" s="79"/>
      <c r="H20" s="8" t="s">
        <v>44</v>
      </c>
      <c r="I20" s="45"/>
      <c r="J20" s="14"/>
      <c r="K20" s="45"/>
      <c r="L20" s="14"/>
      <c r="M20" s="45"/>
      <c r="N20" s="14"/>
      <c r="O20" s="45"/>
      <c r="P20" s="14"/>
      <c r="Q20" s="45"/>
      <c r="R20" s="14"/>
      <c r="S20" s="45"/>
      <c r="T20" s="14"/>
      <c r="U20" s="45"/>
      <c r="V20" s="14"/>
      <c r="W20" s="45"/>
      <c r="X20" s="14"/>
      <c r="Y20" s="45"/>
      <c r="Z20" s="14"/>
      <c r="AA20" s="45"/>
      <c r="AB20" s="14"/>
      <c r="AC20" s="45"/>
      <c r="AD20" s="14"/>
      <c r="AE20" s="45"/>
      <c r="AF20" s="14"/>
      <c r="AG20" s="16" t="str">
        <f>IFERROR(ROUNDDOWN((I19*J20+K19*L20+M19*N20+O19*P20+Q19*R20+S19*T20+U19*V20+W19*X20+Y19*Z20+AA19*AB20+AC19*AD20+AE19*AF20)/G19,0),"")</f>
        <v/>
      </c>
      <c r="AH20" s="16" t="str">
        <f>IFERROR(AG20*C19,"")</f>
        <v/>
      </c>
      <c r="AI20" s="16" t="str">
        <f>IFERROR(ROUNDDOWN(AH20*$B$5/$B$4,0),"")</f>
        <v/>
      </c>
      <c r="AJ20" s="48"/>
      <c r="AK20" s="67"/>
    </row>
    <row r="21" spans="1:37" ht="12.75" customHeight="1" x14ac:dyDescent="0.4">
      <c r="A21" s="69"/>
      <c r="B21" s="71"/>
      <c r="C21" s="72"/>
      <c r="D21" s="74"/>
      <c r="E21" s="76"/>
      <c r="F21" s="6"/>
      <c r="G21" s="78">
        <f>I21+K21+M21+O21+Q21+S21+U21+W21+Y21+AA21+AC21+AE21</f>
        <v>0</v>
      </c>
      <c r="H21" s="9" t="s">
        <v>43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5"/>
      <c r="AH21" s="17">
        <f>I21*J21+K21*L21+M21*N21+O21*P21+Q21*R21+S21*T21+U21*V21+W21*X21+Y21*Z21+AA21*AB21+AC21*AD21+AE21*AF21</f>
        <v>0</v>
      </c>
      <c r="AI21" s="15" t="str">
        <f>IFERROR(IF(G21&lt;C21,AH21,ROUNDDOWN(AH21*C21/G21,0)),"")</f>
        <v/>
      </c>
      <c r="AJ21" s="19"/>
      <c r="AK21" s="66" t="str">
        <f>IFERROR(SUMIF(AJ21:AJ22,"〇",AI21:AI22)-F22,"")</f>
        <v/>
      </c>
    </row>
    <row r="22" spans="1:37" ht="12.75" customHeight="1" x14ac:dyDescent="0.4">
      <c r="A22" s="70"/>
      <c r="B22" s="70"/>
      <c r="C22" s="73"/>
      <c r="D22" s="75"/>
      <c r="E22" s="77"/>
      <c r="F22" s="18" t="str">
        <f>IFERROR(ROUNDDOWN(C21*E21*$B$5/$B$4,0),"")</f>
        <v/>
      </c>
      <c r="G22" s="79"/>
      <c r="H22" s="8" t="s">
        <v>44</v>
      </c>
      <c r="I22" s="45"/>
      <c r="J22" s="14"/>
      <c r="K22" s="45"/>
      <c r="L22" s="14"/>
      <c r="M22" s="45"/>
      <c r="N22" s="14"/>
      <c r="O22" s="45"/>
      <c r="P22" s="14"/>
      <c r="Q22" s="45"/>
      <c r="R22" s="14"/>
      <c r="S22" s="45"/>
      <c r="T22" s="14"/>
      <c r="U22" s="45"/>
      <c r="V22" s="14"/>
      <c r="W22" s="45"/>
      <c r="X22" s="14"/>
      <c r="Y22" s="45"/>
      <c r="Z22" s="14"/>
      <c r="AA22" s="45"/>
      <c r="AB22" s="14"/>
      <c r="AC22" s="45"/>
      <c r="AD22" s="14"/>
      <c r="AE22" s="45"/>
      <c r="AF22" s="14"/>
      <c r="AG22" s="16" t="str">
        <f>IFERROR(ROUNDDOWN((I21*J22+K21*L22+M21*N22+O21*P22+Q21*R22+S21*T22+U21*V22+W21*X22+Y21*Z22+AA21*AB22+AC21*AD22+AE21*AF22)/E21,0),"")</f>
        <v/>
      </c>
      <c r="AH22" s="16" t="str">
        <f>IFERROR(AG22*C21,"")</f>
        <v/>
      </c>
      <c r="AI22" s="16" t="str">
        <f>IFERROR(ROUNDDOWN(AH22*$B$5/$B$4,0),"")</f>
        <v/>
      </c>
      <c r="AJ22" s="48"/>
      <c r="AK22" s="67"/>
    </row>
    <row r="23" spans="1:37" ht="12.75" customHeight="1" x14ac:dyDescent="0.4">
      <c r="A23" s="69"/>
      <c r="B23" s="71"/>
      <c r="C23" s="72"/>
      <c r="D23" s="74"/>
      <c r="E23" s="76"/>
      <c r="F23" s="6"/>
      <c r="G23" s="78">
        <f>I23+K23+M23+O23+Q23+S23+U23+W23+Y23+AA23+AC23+AE23</f>
        <v>0</v>
      </c>
      <c r="H23" s="9" t="s">
        <v>43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5"/>
      <c r="AH23" s="17">
        <f>I23*J23+K23*L23+M23*N23+O23*P23+Q23*R23+S23*T23+U23*V23+W23*X23+Y23*Z23+AA23*AB23+AC23*AD23+AE23*AF23</f>
        <v>0</v>
      </c>
      <c r="AI23" s="15" t="str">
        <f>IFERROR(IF(G23&lt;C23,AH23,ROUNDDOWN(AH23*C23/G23,0)),"")</f>
        <v/>
      </c>
      <c r="AJ23" s="19"/>
      <c r="AK23" s="66" t="str">
        <f>IFERROR(SUMIF(AJ23:AJ24,"〇",AI23:AI24)-F24,"")</f>
        <v/>
      </c>
    </row>
    <row r="24" spans="1:37" ht="12.75" customHeight="1" x14ac:dyDescent="0.4">
      <c r="A24" s="70"/>
      <c r="B24" s="70"/>
      <c r="C24" s="73"/>
      <c r="D24" s="75"/>
      <c r="E24" s="77"/>
      <c r="F24" s="18" t="str">
        <f>IFERROR(ROUNDDOWN(C23*E23*$B$5/$B$4,0),"")</f>
        <v/>
      </c>
      <c r="G24" s="79"/>
      <c r="H24" s="8" t="s">
        <v>44</v>
      </c>
      <c r="I24" s="45"/>
      <c r="J24" s="14"/>
      <c r="K24" s="45"/>
      <c r="L24" s="14"/>
      <c r="M24" s="45"/>
      <c r="N24" s="14"/>
      <c r="O24" s="45"/>
      <c r="P24" s="14"/>
      <c r="Q24" s="45"/>
      <c r="R24" s="14"/>
      <c r="S24" s="45"/>
      <c r="T24" s="14"/>
      <c r="U24" s="45"/>
      <c r="V24" s="14"/>
      <c r="W24" s="45"/>
      <c r="X24" s="14"/>
      <c r="Y24" s="45"/>
      <c r="Z24" s="14"/>
      <c r="AA24" s="45"/>
      <c r="AB24" s="14"/>
      <c r="AC24" s="45"/>
      <c r="AD24" s="14"/>
      <c r="AE24" s="45"/>
      <c r="AF24" s="14"/>
      <c r="AG24" s="16" t="str">
        <f>IFERROR(ROUNDDOWN((I23*J24+K23*L24+M23*N24+O23*P24+Q23*R24+S23*T24+U23*V24+W23*X24+Y23*Z24+AA23*AB24+AC23*AD24+AE23*AF24)/E23,0),"")</f>
        <v/>
      </c>
      <c r="AH24" s="16" t="str">
        <f>IFERROR(AG24*C23,"")</f>
        <v/>
      </c>
      <c r="AI24" s="16" t="str">
        <f>IFERROR(ROUNDDOWN(AH24*$B$5/$B$4,0),"")</f>
        <v/>
      </c>
      <c r="AJ24" s="48"/>
      <c r="AK24" s="67"/>
    </row>
    <row r="25" spans="1:37" ht="12.75" customHeight="1" x14ac:dyDescent="0.4">
      <c r="A25" s="69"/>
      <c r="B25" s="71"/>
      <c r="C25" s="72"/>
      <c r="D25" s="74"/>
      <c r="E25" s="76"/>
      <c r="F25" s="6"/>
      <c r="G25" s="78">
        <f>I25+K25+M25+O25+Q25+S25+U25+W25+Y25+AA25+AC25+AE25</f>
        <v>0</v>
      </c>
      <c r="H25" s="9" t="s">
        <v>43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5"/>
      <c r="AH25" s="17">
        <f>I25*J25+K25*L25+M25*N25+O25*P25+Q25*R25+S25*T25+U25*V25+W25*X25+Y25*Z25+AA25*AB25+AC25*AD25+AE25*AF25</f>
        <v>0</v>
      </c>
      <c r="AI25" s="15" t="str">
        <f>IFERROR(IF(G25&lt;C25,AH25,ROUNDDOWN(AH25*C25/G25,0)),"")</f>
        <v/>
      </c>
      <c r="AJ25" s="19"/>
      <c r="AK25" s="66" t="str">
        <f>IFERROR(SUMIF(AJ25:AJ26,"〇",AI25:AI26)-F26,"")</f>
        <v/>
      </c>
    </row>
    <row r="26" spans="1:37" ht="12.75" customHeight="1" x14ac:dyDescent="0.4">
      <c r="A26" s="70"/>
      <c r="B26" s="70"/>
      <c r="C26" s="73"/>
      <c r="D26" s="75"/>
      <c r="E26" s="77"/>
      <c r="F26" s="18" t="str">
        <f>IFERROR(ROUNDDOWN(C25*E25*$B$5/$B$4,0),"")</f>
        <v/>
      </c>
      <c r="G26" s="79"/>
      <c r="H26" s="8" t="s">
        <v>44</v>
      </c>
      <c r="I26" s="45"/>
      <c r="J26" s="14"/>
      <c r="K26" s="45"/>
      <c r="L26" s="14"/>
      <c r="M26" s="45"/>
      <c r="N26" s="14"/>
      <c r="O26" s="45"/>
      <c r="P26" s="14"/>
      <c r="Q26" s="45"/>
      <c r="R26" s="14"/>
      <c r="S26" s="45"/>
      <c r="T26" s="14"/>
      <c r="U26" s="45"/>
      <c r="V26" s="14"/>
      <c r="W26" s="45"/>
      <c r="X26" s="14"/>
      <c r="Y26" s="45"/>
      <c r="Z26" s="14"/>
      <c r="AA26" s="45"/>
      <c r="AB26" s="14"/>
      <c r="AC26" s="45"/>
      <c r="AD26" s="14"/>
      <c r="AE26" s="45"/>
      <c r="AF26" s="14"/>
      <c r="AG26" s="16" t="str">
        <f>IFERROR(ROUNDDOWN((I25*J26+K25*L26+M25*N26+O25*P26+Q25*R26+S25*T26+U25*V26+W25*X26+Y25*Z26+AA25*AB26+AC25*AD26+AE25*AF26)/E25,0),"")</f>
        <v/>
      </c>
      <c r="AH26" s="16" t="str">
        <f>IFERROR(AG26*C25,"")</f>
        <v/>
      </c>
      <c r="AI26" s="16" t="str">
        <f>IFERROR(ROUNDDOWN(AH26*$B$5/$B$4,0),"")</f>
        <v/>
      </c>
      <c r="AJ26" s="48"/>
      <c r="AK26" s="67"/>
    </row>
    <row r="27" spans="1:37" ht="12.75" customHeight="1" x14ac:dyDescent="0.4">
      <c r="AI27" s="68" t="s">
        <v>20</v>
      </c>
      <c r="AJ27" s="68"/>
      <c r="AK27" s="22">
        <f>SUM(AK13:AK26)</f>
        <v>0</v>
      </c>
    </row>
    <row r="28" spans="1:37" ht="12.75" customHeight="1" x14ac:dyDescent="0.4">
      <c r="AI28" s="68" t="s">
        <v>21</v>
      </c>
      <c r="AJ28" s="68"/>
      <c r="AK28" s="23" t="str">
        <f>IF(ROUNDDOWN(AK27*1.1-B$8*0.01,0)&lt;=0,"なし",ROUNDDOWN(AK27*1.1-B$8*0.01,0))</f>
        <v>なし</v>
      </c>
    </row>
    <row r="30" spans="1:37" ht="12.75" customHeight="1" x14ac:dyDescent="0.4">
      <c r="A30" s="1" t="s">
        <v>41</v>
      </c>
      <c r="I30" s="2" t="s">
        <v>45</v>
      </c>
    </row>
    <row r="31" spans="1:37" ht="37.5" customHeight="1" x14ac:dyDescent="0.4">
      <c r="A31" s="84" t="s">
        <v>9</v>
      </c>
      <c r="B31" s="84" t="s">
        <v>10</v>
      </c>
      <c r="C31" s="81" t="s">
        <v>52</v>
      </c>
      <c r="D31" s="84" t="s">
        <v>11</v>
      </c>
      <c r="E31" s="81" t="s">
        <v>19</v>
      </c>
      <c r="F31" s="81" t="s">
        <v>40</v>
      </c>
      <c r="G31" s="84" t="s">
        <v>69</v>
      </c>
      <c r="H31" s="84"/>
      <c r="I31" s="80" t="s">
        <v>12</v>
      </c>
      <c r="J31" s="80"/>
      <c r="K31" s="80" t="s">
        <v>13</v>
      </c>
      <c r="L31" s="80"/>
      <c r="M31" s="80" t="s">
        <v>14</v>
      </c>
      <c r="N31" s="80"/>
      <c r="O31" s="80" t="s">
        <v>23</v>
      </c>
      <c r="P31" s="80"/>
      <c r="Q31" s="80" t="s">
        <v>24</v>
      </c>
      <c r="R31" s="80"/>
      <c r="S31" s="80" t="s">
        <v>25</v>
      </c>
      <c r="T31" s="80"/>
      <c r="U31" s="80" t="s">
        <v>26</v>
      </c>
      <c r="V31" s="80"/>
      <c r="W31" s="80" t="s">
        <v>27</v>
      </c>
      <c r="X31" s="80"/>
      <c r="Y31" s="80" t="s">
        <v>28</v>
      </c>
      <c r="Z31" s="80"/>
      <c r="AA31" s="80" t="s">
        <v>29</v>
      </c>
      <c r="AB31" s="80"/>
      <c r="AC31" s="80" t="s">
        <v>30</v>
      </c>
      <c r="AD31" s="80"/>
      <c r="AE31" s="80" t="s">
        <v>31</v>
      </c>
      <c r="AF31" s="80"/>
      <c r="AG31" s="81" t="s">
        <v>18</v>
      </c>
      <c r="AH31" s="20" t="s">
        <v>35</v>
      </c>
      <c r="AI31" s="20" t="s">
        <v>37</v>
      </c>
      <c r="AJ31" s="81" t="s">
        <v>34</v>
      </c>
      <c r="AK31" s="81" t="s">
        <v>15</v>
      </c>
    </row>
    <row r="32" spans="1:37" ht="24.75" customHeight="1" x14ac:dyDescent="0.4">
      <c r="A32" s="83"/>
      <c r="B32" s="83"/>
      <c r="C32" s="83"/>
      <c r="D32" s="83"/>
      <c r="E32" s="83"/>
      <c r="F32" s="83"/>
      <c r="G32" s="83"/>
      <c r="H32" s="83"/>
      <c r="I32" s="4" t="s">
        <v>32</v>
      </c>
      <c r="J32" s="4" t="s">
        <v>33</v>
      </c>
      <c r="K32" s="4" t="s">
        <v>32</v>
      </c>
      <c r="L32" s="4" t="s">
        <v>33</v>
      </c>
      <c r="M32" s="4" t="s">
        <v>32</v>
      </c>
      <c r="N32" s="4" t="s">
        <v>33</v>
      </c>
      <c r="O32" s="4" t="s">
        <v>32</v>
      </c>
      <c r="P32" s="4" t="s">
        <v>33</v>
      </c>
      <c r="Q32" s="4" t="s">
        <v>32</v>
      </c>
      <c r="R32" s="4" t="s">
        <v>33</v>
      </c>
      <c r="S32" s="4" t="s">
        <v>32</v>
      </c>
      <c r="T32" s="4" t="s">
        <v>33</v>
      </c>
      <c r="U32" s="4" t="s">
        <v>32</v>
      </c>
      <c r="V32" s="4" t="s">
        <v>33</v>
      </c>
      <c r="W32" s="4" t="s">
        <v>32</v>
      </c>
      <c r="X32" s="4" t="s">
        <v>33</v>
      </c>
      <c r="Y32" s="4" t="s">
        <v>32</v>
      </c>
      <c r="Z32" s="4" t="s">
        <v>33</v>
      </c>
      <c r="AA32" s="4" t="s">
        <v>32</v>
      </c>
      <c r="AB32" s="4" t="s">
        <v>33</v>
      </c>
      <c r="AC32" s="4" t="s">
        <v>32</v>
      </c>
      <c r="AD32" s="4" t="s">
        <v>33</v>
      </c>
      <c r="AE32" s="4" t="s">
        <v>32</v>
      </c>
      <c r="AF32" s="4" t="s">
        <v>33</v>
      </c>
      <c r="AG32" s="82"/>
      <c r="AH32" s="52" t="s">
        <v>36</v>
      </c>
      <c r="AI32" s="52" t="s">
        <v>38</v>
      </c>
      <c r="AJ32" s="82"/>
      <c r="AK32" s="83"/>
    </row>
    <row r="33" spans="1:37" ht="12.75" customHeight="1" x14ac:dyDescent="0.4">
      <c r="A33" s="69"/>
      <c r="B33" s="71"/>
      <c r="C33" s="72"/>
      <c r="D33" s="74"/>
      <c r="E33" s="76"/>
      <c r="F33" s="6"/>
      <c r="G33" s="78">
        <f>I33+K33+M33+O33+Q33+S33+U33+W33+Y33+AA33+AC33+AE33</f>
        <v>0</v>
      </c>
      <c r="H33" s="9" t="s">
        <v>43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5"/>
      <c r="AH33" s="17">
        <f>I33*J33+K33*L33+M33*N33+O33*P33+Q33*R33+S33*T33+U33*V33+W33*X33+Y33*Z33+AA33*AB33+AC33*AD33+AE33*AF33</f>
        <v>0</v>
      </c>
      <c r="AI33" s="15" t="str">
        <f>IFERROR(IF(G33&lt;C33,AH33,ROUNDDOWN(AH33*C33/G33,0)),"")</f>
        <v/>
      </c>
      <c r="AJ33" s="19"/>
      <c r="AK33" s="66" t="str">
        <f>IFERROR(SUMIF(AJ33:AJ34,"〇",AI33:AI34)-F34,"")</f>
        <v/>
      </c>
    </row>
    <row r="34" spans="1:37" ht="12.75" customHeight="1" x14ac:dyDescent="0.4">
      <c r="A34" s="70"/>
      <c r="B34" s="70"/>
      <c r="C34" s="73"/>
      <c r="D34" s="75"/>
      <c r="E34" s="77"/>
      <c r="F34" s="18" t="str">
        <f>IFERROR(ROUNDDOWN(C33*E33*$B$5/$B$4,0),"")</f>
        <v/>
      </c>
      <c r="G34" s="79"/>
      <c r="H34" s="8" t="s">
        <v>44</v>
      </c>
      <c r="I34" s="45"/>
      <c r="J34" s="14"/>
      <c r="K34" s="45"/>
      <c r="L34" s="14"/>
      <c r="M34" s="45"/>
      <c r="N34" s="14"/>
      <c r="O34" s="45"/>
      <c r="P34" s="14"/>
      <c r="Q34" s="45"/>
      <c r="R34" s="14"/>
      <c r="S34" s="45"/>
      <c r="T34" s="14"/>
      <c r="U34" s="45"/>
      <c r="V34" s="14"/>
      <c r="W34" s="45"/>
      <c r="X34" s="14"/>
      <c r="Y34" s="45"/>
      <c r="Z34" s="14"/>
      <c r="AA34" s="45"/>
      <c r="AB34" s="14"/>
      <c r="AC34" s="45"/>
      <c r="AD34" s="14"/>
      <c r="AE34" s="45"/>
      <c r="AF34" s="14"/>
      <c r="AG34" s="16" t="str">
        <f>IFERROR(ROUNDDOWN((I33*J34+K33*L34+M33*N34+O33*P34+Q33*R34+S33*T34+U33*V34+W33*X34+Y33*Z34+AA33*AB34+AC33*AD34+AE33*AF34)/G33,0),"")</f>
        <v/>
      </c>
      <c r="AH34" s="16" t="str">
        <f>IFERROR(AG34*C33,"")</f>
        <v/>
      </c>
      <c r="AI34" s="16" t="str">
        <f>IFERROR(ROUNDDOWN(AH34*$B$5/$B$4,0),"")</f>
        <v/>
      </c>
      <c r="AJ34" s="48"/>
      <c r="AK34" s="67"/>
    </row>
    <row r="35" spans="1:37" ht="12.75" customHeight="1" x14ac:dyDescent="0.4">
      <c r="A35" s="69"/>
      <c r="B35" s="71"/>
      <c r="C35" s="72"/>
      <c r="D35" s="74"/>
      <c r="E35" s="76"/>
      <c r="F35" s="6"/>
      <c r="G35" s="78">
        <f>I35+K35+M35+O35+Q35+S35+U35+W35+Y35+AA35+AC35+AE35</f>
        <v>0</v>
      </c>
      <c r="H35" s="9" t="s">
        <v>43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5"/>
      <c r="AH35" s="17">
        <f>I35*J35+K35*L35+M35*N35+O35*P35+Q35*R35+S35*T35+U35*V35+W35*X35+Y35*Z35+AA35*AB35+AC35*AD35+AE35*AF35</f>
        <v>0</v>
      </c>
      <c r="AI35" s="15" t="str">
        <f>IFERROR(IF(G35&lt;C35,AH35,ROUNDDOWN(AH35*C35/G35,0)),"")</f>
        <v/>
      </c>
      <c r="AJ35" s="19"/>
      <c r="AK35" s="66" t="str">
        <f>IFERROR(SUMIF(AJ35:AJ36,"〇",AI35:AI36)-F36,"")</f>
        <v/>
      </c>
    </row>
    <row r="36" spans="1:37" ht="12.75" customHeight="1" x14ac:dyDescent="0.4">
      <c r="A36" s="70"/>
      <c r="B36" s="70"/>
      <c r="C36" s="73"/>
      <c r="D36" s="75"/>
      <c r="E36" s="77"/>
      <c r="F36" s="18" t="str">
        <f>IFERROR(ROUNDDOWN(C35*E35*$B$5/$B$4,0),"")</f>
        <v/>
      </c>
      <c r="G36" s="79"/>
      <c r="H36" s="8" t="s">
        <v>44</v>
      </c>
      <c r="I36" s="45"/>
      <c r="J36" s="14"/>
      <c r="K36" s="45"/>
      <c r="L36" s="14"/>
      <c r="M36" s="45"/>
      <c r="N36" s="14"/>
      <c r="O36" s="45"/>
      <c r="P36" s="14"/>
      <c r="Q36" s="45"/>
      <c r="R36" s="14"/>
      <c r="S36" s="45"/>
      <c r="T36" s="14"/>
      <c r="U36" s="45"/>
      <c r="V36" s="14"/>
      <c r="W36" s="45"/>
      <c r="X36" s="14"/>
      <c r="Y36" s="45"/>
      <c r="Z36" s="14"/>
      <c r="AA36" s="45"/>
      <c r="AB36" s="14"/>
      <c r="AC36" s="45"/>
      <c r="AD36" s="14"/>
      <c r="AE36" s="45"/>
      <c r="AF36" s="14"/>
      <c r="AG36" s="16" t="str">
        <f>IFERROR(ROUNDDOWN((I35*J36+K35*L36+M35*N36+O35*P36+Q35*R36+S35*T36+U35*V36+W35*X36+Y35*Z36+AA35*AB36+AC35*AD36+AE35*AF36)/G35,0),"")</f>
        <v/>
      </c>
      <c r="AH36" s="16" t="str">
        <f>IFERROR(AG36*C35,"")</f>
        <v/>
      </c>
      <c r="AI36" s="16" t="str">
        <f>IFERROR(ROUNDDOWN(AH36*$B$5/$B$4,0),"")</f>
        <v/>
      </c>
      <c r="AJ36" s="48"/>
      <c r="AK36" s="67"/>
    </row>
    <row r="37" spans="1:37" ht="12.75" customHeight="1" x14ac:dyDescent="0.4">
      <c r="A37" s="69"/>
      <c r="B37" s="71"/>
      <c r="C37" s="72"/>
      <c r="D37" s="74"/>
      <c r="E37" s="76"/>
      <c r="F37" s="6"/>
      <c r="G37" s="78">
        <f>I37+K37+M37+O37+Q37+S37+U37+W37+Y37+AA37+AC37+AE37</f>
        <v>0</v>
      </c>
      <c r="H37" s="9" t="s">
        <v>43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5"/>
      <c r="AH37" s="17">
        <f>I37*J37+K37*L37+M37*N37+O37*P37+Q37*R37+S37*T37+U37*V37+W37*X37+Y37*Z37+AA37*AB37+AC37*AD37+AE37*AF37</f>
        <v>0</v>
      </c>
      <c r="AI37" s="15" t="str">
        <f>IFERROR(IF(G37&lt;C37,AH37,ROUNDDOWN(AH37*C37/G37,0)),"")</f>
        <v/>
      </c>
      <c r="AJ37" s="19"/>
      <c r="AK37" s="66" t="str">
        <f>IFERROR(SUMIF(AJ37:AJ38,"〇",AI37:AI38)-F38,"")</f>
        <v/>
      </c>
    </row>
    <row r="38" spans="1:37" ht="12.75" customHeight="1" x14ac:dyDescent="0.4">
      <c r="A38" s="70"/>
      <c r="B38" s="70"/>
      <c r="C38" s="73"/>
      <c r="D38" s="75"/>
      <c r="E38" s="77"/>
      <c r="F38" s="18" t="str">
        <f>IFERROR(ROUNDDOWN(C37*E37*$B$5/$B$4,0),"")</f>
        <v/>
      </c>
      <c r="G38" s="79"/>
      <c r="H38" s="8" t="s">
        <v>44</v>
      </c>
      <c r="I38" s="45"/>
      <c r="J38" s="14"/>
      <c r="K38" s="45"/>
      <c r="L38" s="14"/>
      <c r="M38" s="45"/>
      <c r="N38" s="14"/>
      <c r="O38" s="45"/>
      <c r="P38" s="14"/>
      <c r="Q38" s="45"/>
      <c r="R38" s="14"/>
      <c r="S38" s="45"/>
      <c r="T38" s="14"/>
      <c r="U38" s="45"/>
      <c r="V38" s="14"/>
      <c r="W38" s="45"/>
      <c r="X38" s="14"/>
      <c r="Y38" s="45"/>
      <c r="Z38" s="14"/>
      <c r="AA38" s="45"/>
      <c r="AB38" s="14"/>
      <c r="AC38" s="45"/>
      <c r="AD38" s="14"/>
      <c r="AE38" s="45"/>
      <c r="AF38" s="14"/>
      <c r="AG38" s="16" t="str">
        <f>IFERROR(ROUNDDOWN((I37*J38+K37*L38+M37*N38+O37*P38+Q37*R38+S37*T38+U37*V38+W37*X38+Y37*Z38+AA37*AB38+AC37*AD38+AE37*AF38)/G37,0),"")</f>
        <v/>
      </c>
      <c r="AH38" s="16" t="str">
        <f>IFERROR(AG38*C37,"")</f>
        <v/>
      </c>
      <c r="AI38" s="16" t="str">
        <f>IFERROR(ROUNDDOWN(AH38*$B$5/$B$4,0),"")</f>
        <v/>
      </c>
      <c r="AJ38" s="48"/>
      <c r="AK38" s="67"/>
    </row>
    <row r="39" spans="1:37" ht="12.75" customHeight="1" x14ac:dyDescent="0.4">
      <c r="A39" s="69"/>
      <c r="B39" s="71"/>
      <c r="C39" s="72"/>
      <c r="D39" s="74"/>
      <c r="E39" s="76"/>
      <c r="F39" s="6"/>
      <c r="G39" s="78">
        <f>I39+K39+M39+O39+Q39+S39+U39+W39+Y39+AA39+AC39+AE39</f>
        <v>0</v>
      </c>
      <c r="H39" s="9" t="s">
        <v>43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5"/>
      <c r="AH39" s="17">
        <f>I39*J39+K39*L39+M39*N39+O39*P39+Q39*R39+S39*T39+U39*V39+W39*X39+Y39*Z39+AA39*AB39+AC39*AD39+AE39*AF39</f>
        <v>0</v>
      </c>
      <c r="AI39" s="15" t="str">
        <f>IFERROR(IF(G39&lt;C39,AH39,ROUNDDOWN(AH39*C39/G39,0)),"")</f>
        <v/>
      </c>
      <c r="AJ39" s="19"/>
      <c r="AK39" s="66" t="str">
        <f>IFERROR(SUMIF(AJ39:AJ40,"〇",AI39:AI40)-F40,"")</f>
        <v/>
      </c>
    </row>
    <row r="40" spans="1:37" ht="12.75" customHeight="1" x14ac:dyDescent="0.4">
      <c r="A40" s="70"/>
      <c r="B40" s="70"/>
      <c r="C40" s="73"/>
      <c r="D40" s="75"/>
      <c r="E40" s="77"/>
      <c r="F40" s="18" t="str">
        <f>IFERROR(ROUNDDOWN(C39*E39*$B$5/$B$4,0),"")</f>
        <v/>
      </c>
      <c r="G40" s="79"/>
      <c r="H40" s="8" t="s">
        <v>44</v>
      </c>
      <c r="I40" s="45"/>
      <c r="J40" s="14"/>
      <c r="K40" s="45"/>
      <c r="L40" s="14"/>
      <c r="M40" s="45"/>
      <c r="N40" s="14"/>
      <c r="O40" s="45"/>
      <c r="P40" s="14"/>
      <c r="Q40" s="45"/>
      <c r="R40" s="14"/>
      <c r="S40" s="45"/>
      <c r="T40" s="14"/>
      <c r="U40" s="45"/>
      <c r="V40" s="14"/>
      <c r="W40" s="45"/>
      <c r="X40" s="14"/>
      <c r="Y40" s="45"/>
      <c r="Z40" s="14"/>
      <c r="AA40" s="45"/>
      <c r="AB40" s="14"/>
      <c r="AC40" s="45"/>
      <c r="AD40" s="14"/>
      <c r="AE40" s="45"/>
      <c r="AF40" s="14"/>
      <c r="AG40" s="16" t="str">
        <f>IFERROR(ROUNDDOWN((I39*J40+K39*L40+M39*N40+O39*P40+Q39*R40+S39*T40+U39*V40+W39*X40+Y39*Z40+AA39*AB40+AC39*AD40+AE39*AF40)/G39,0),"")</f>
        <v/>
      </c>
      <c r="AH40" s="16" t="str">
        <f>IFERROR(AG40*C39,"")</f>
        <v/>
      </c>
      <c r="AI40" s="16" t="str">
        <f>IFERROR(ROUNDDOWN(AH40*$B$5/$B$4,0),"")</f>
        <v/>
      </c>
      <c r="AJ40" s="48"/>
      <c r="AK40" s="67"/>
    </row>
    <row r="41" spans="1:37" ht="12.75" customHeight="1" x14ac:dyDescent="0.4">
      <c r="A41" s="69"/>
      <c r="B41" s="71"/>
      <c r="C41" s="72"/>
      <c r="D41" s="74"/>
      <c r="E41" s="76"/>
      <c r="F41" s="6"/>
      <c r="G41" s="78">
        <f>I41+K41+M41+O41+Q41+S41+U41+W41+Y41+AA41+AC41+AE41</f>
        <v>0</v>
      </c>
      <c r="H41" s="9" t="s">
        <v>43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5"/>
      <c r="AH41" s="17">
        <f>I41*J41+K41*L41+M41*N41+O41*P41+Q41*R41+S41*T41+U41*V41+W41*X41+Y41*Z41+AA41*AB41+AC41*AD41+AE41*AF41</f>
        <v>0</v>
      </c>
      <c r="AI41" s="15" t="str">
        <f>IFERROR(IF(G41&lt;C41,AH41,ROUNDDOWN(AH41*C41/G41,0)),"")</f>
        <v/>
      </c>
      <c r="AJ41" s="19"/>
      <c r="AK41" s="66" t="str">
        <f>IFERROR(SUMIF(AJ41:AJ42,"〇",AI41:AI42)-F42,"")</f>
        <v/>
      </c>
    </row>
    <row r="42" spans="1:37" ht="12.75" customHeight="1" x14ac:dyDescent="0.4">
      <c r="A42" s="70"/>
      <c r="B42" s="70"/>
      <c r="C42" s="73"/>
      <c r="D42" s="75"/>
      <c r="E42" s="77"/>
      <c r="F42" s="18" t="str">
        <f>IFERROR(ROUNDDOWN(C41*E41*$B$5/$B$4,0),"")</f>
        <v/>
      </c>
      <c r="G42" s="79"/>
      <c r="H42" s="8" t="s">
        <v>44</v>
      </c>
      <c r="I42" s="45"/>
      <c r="J42" s="14"/>
      <c r="K42" s="45"/>
      <c r="L42" s="14"/>
      <c r="M42" s="45"/>
      <c r="N42" s="14"/>
      <c r="O42" s="45"/>
      <c r="P42" s="14"/>
      <c r="Q42" s="45"/>
      <c r="R42" s="14"/>
      <c r="S42" s="45"/>
      <c r="T42" s="14"/>
      <c r="U42" s="45"/>
      <c r="V42" s="14"/>
      <c r="W42" s="45"/>
      <c r="X42" s="14"/>
      <c r="Y42" s="45"/>
      <c r="Z42" s="14"/>
      <c r="AA42" s="45"/>
      <c r="AB42" s="14"/>
      <c r="AC42" s="45"/>
      <c r="AD42" s="14"/>
      <c r="AE42" s="45"/>
      <c r="AF42" s="14"/>
      <c r="AG42" s="16" t="str">
        <f>IFERROR(ROUNDDOWN((I41*J42+K41*L42+M41*N42+O41*P42+Q41*R42+S41*T42+U41*V42+W41*X42+Y41*Z42+AA41*AB42+AC41*AD42+AE41*AF42)/G41,0),"")</f>
        <v/>
      </c>
      <c r="AH42" s="16" t="str">
        <f>IFERROR(AG42*C41,"")</f>
        <v/>
      </c>
      <c r="AI42" s="16" t="str">
        <f>IFERROR(ROUNDDOWN(AH42*$B$5/$B$4,0),"")</f>
        <v/>
      </c>
      <c r="AJ42" s="48"/>
      <c r="AK42" s="67"/>
    </row>
    <row r="43" spans="1:37" ht="12.75" customHeight="1" x14ac:dyDescent="0.4">
      <c r="A43" s="69"/>
      <c r="B43" s="71"/>
      <c r="C43" s="72"/>
      <c r="D43" s="74"/>
      <c r="E43" s="76"/>
      <c r="F43" s="6"/>
      <c r="G43" s="78">
        <f>I43+K43+M43+O43+Q43+S43+U43+W43+Y43+AA43+AC43+AE43</f>
        <v>0</v>
      </c>
      <c r="H43" s="9" t="s">
        <v>43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5"/>
      <c r="AH43" s="17">
        <f>I43*J43+K43*L43+M43*N43+O43*P43+Q43*R43+S43*T43+U43*V43+W43*X43+Y43*Z43+AA43*AB43+AC43*AD43+AE43*AF43</f>
        <v>0</v>
      </c>
      <c r="AI43" s="15" t="str">
        <f>IFERROR(IF(G43&lt;C43,AH43,ROUNDDOWN(AH43*C43/G43,0)),"")</f>
        <v/>
      </c>
      <c r="AJ43" s="19"/>
      <c r="AK43" s="66" t="str">
        <f>IFERROR(SUMIF(AJ43:AJ44,"〇",AI43:AI44)-F44,"")</f>
        <v/>
      </c>
    </row>
    <row r="44" spans="1:37" ht="12.75" customHeight="1" x14ac:dyDescent="0.4">
      <c r="A44" s="70"/>
      <c r="B44" s="70"/>
      <c r="C44" s="73"/>
      <c r="D44" s="75"/>
      <c r="E44" s="77"/>
      <c r="F44" s="18" t="str">
        <f>IFERROR(ROUNDDOWN(C43*E43*$B$5/$B$4,0),"")</f>
        <v/>
      </c>
      <c r="G44" s="79"/>
      <c r="H44" s="8" t="s">
        <v>44</v>
      </c>
      <c r="I44" s="45"/>
      <c r="J44" s="14"/>
      <c r="K44" s="45"/>
      <c r="L44" s="14"/>
      <c r="M44" s="45"/>
      <c r="N44" s="14"/>
      <c r="O44" s="45"/>
      <c r="P44" s="14"/>
      <c r="Q44" s="45"/>
      <c r="R44" s="14"/>
      <c r="S44" s="45"/>
      <c r="T44" s="14"/>
      <c r="U44" s="45"/>
      <c r="V44" s="14"/>
      <c r="W44" s="45"/>
      <c r="X44" s="14"/>
      <c r="Y44" s="45"/>
      <c r="Z44" s="14"/>
      <c r="AA44" s="45"/>
      <c r="AB44" s="14"/>
      <c r="AC44" s="45"/>
      <c r="AD44" s="14"/>
      <c r="AE44" s="45"/>
      <c r="AF44" s="14"/>
      <c r="AG44" s="16" t="str">
        <f>IFERROR(ROUNDDOWN((I43*J44+K43*L44+M43*N44+O43*P44+Q43*R44+S43*T44+U43*V44+W43*X44+Y43*Z44+AA43*AB44+AC43*AD44+AE43*AF44)/G43,0),"")</f>
        <v/>
      </c>
      <c r="AH44" s="16" t="str">
        <f>IFERROR(AG44*C43,"")</f>
        <v/>
      </c>
      <c r="AI44" s="16" t="str">
        <f>IFERROR(ROUNDDOWN(AH44*$B$5/$B$4,0),"")</f>
        <v/>
      </c>
      <c r="AJ44" s="48"/>
      <c r="AK44" s="67"/>
    </row>
    <row r="45" spans="1:37" ht="12.75" customHeight="1" x14ac:dyDescent="0.4">
      <c r="A45" s="69"/>
      <c r="B45" s="71"/>
      <c r="C45" s="72"/>
      <c r="D45" s="74"/>
      <c r="E45" s="76"/>
      <c r="F45" s="6"/>
      <c r="G45" s="78">
        <f>I45+K45+M45+O45+Q45+S45+U45+W45+Y45+AA45+AC45+AE45</f>
        <v>0</v>
      </c>
      <c r="H45" s="9" t="s">
        <v>43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5"/>
      <c r="AH45" s="17">
        <f>I45*J45+K45*L45+M45*N45+O45*P45+Q45*R45+S45*T45+U45*V45+W45*X45+Y45*Z45+AA45*AB45+AC45*AD45+AE45*AF45</f>
        <v>0</v>
      </c>
      <c r="AI45" s="15" t="str">
        <f>IFERROR(IF(G45&lt;C45,AH45,ROUNDDOWN(AH45*C45/G45,0)),"")</f>
        <v/>
      </c>
      <c r="AJ45" s="19"/>
      <c r="AK45" s="66" t="str">
        <f>IFERROR(SUMIF(AJ45:AJ46,"〇",AI45:AI46)-F46,"")</f>
        <v/>
      </c>
    </row>
    <row r="46" spans="1:37" ht="12.75" customHeight="1" x14ac:dyDescent="0.4">
      <c r="A46" s="70"/>
      <c r="B46" s="70"/>
      <c r="C46" s="73"/>
      <c r="D46" s="75"/>
      <c r="E46" s="77"/>
      <c r="F46" s="18" t="str">
        <f>IFERROR(ROUNDDOWN(C45*E45*$B$5/$B$4,0),"")</f>
        <v/>
      </c>
      <c r="G46" s="79"/>
      <c r="H46" s="8" t="s">
        <v>44</v>
      </c>
      <c r="I46" s="45"/>
      <c r="J46" s="14"/>
      <c r="K46" s="45"/>
      <c r="L46" s="14"/>
      <c r="M46" s="45"/>
      <c r="N46" s="14"/>
      <c r="O46" s="45"/>
      <c r="P46" s="14"/>
      <c r="Q46" s="45"/>
      <c r="R46" s="14"/>
      <c r="S46" s="45"/>
      <c r="T46" s="14"/>
      <c r="U46" s="45"/>
      <c r="V46" s="14"/>
      <c r="W46" s="45"/>
      <c r="X46" s="14"/>
      <c r="Y46" s="45"/>
      <c r="Z46" s="14"/>
      <c r="AA46" s="45"/>
      <c r="AB46" s="14"/>
      <c r="AC46" s="45"/>
      <c r="AD46" s="14"/>
      <c r="AE46" s="45"/>
      <c r="AF46" s="14"/>
      <c r="AG46" s="16" t="str">
        <f>IFERROR(ROUNDDOWN((I45*J46+K45*L46+M45*N46+O45*P46+Q45*R46+S45*T46+U45*V46+W45*X46+Y45*Z46+AA45*AB46+AC45*AD46+AE45*AF46)/G45,0),"")</f>
        <v/>
      </c>
      <c r="AH46" s="16" t="str">
        <f>IFERROR(AG46*C45,"")</f>
        <v/>
      </c>
      <c r="AI46" s="16" t="str">
        <f>IFERROR(ROUNDDOWN(AH46*$B$5/$B$4,0),"")</f>
        <v/>
      </c>
      <c r="AJ46" s="48"/>
      <c r="AK46" s="67"/>
    </row>
    <row r="47" spans="1:37" ht="12.75" customHeight="1" x14ac:dyDescent="0.4">
      <c r="AI47" s="68" t="s">
        <v>20</v>
      </c>
      <c r="AJ47" s="68"/>
      <c r="AK47" s="22">
        <f>SUM(AK33:AK46)</f>
        <v>0</v>
      </c>
    </row>
    <row r="48" spans="1:37" ht="12.75" customHeight="1" x14ac:dyDescent="0.4">
      <c r="AI48" s="68" t="s">
        <v>21</v>
      </c>
      <c r="AJ48" s="68"/>
      <c r="AK48" s="23" t="str">
        <f>IF(ROUNDDOWN(AK47*1.1-B$8*0.01,0)&lt;=0,"なし",ROUNDDOWN(AK47*1.1-B$8*0.01,0))</f>
        <v>なし</v>
      </c>
    </row>
    <row r="50" spans="1:37" ht="12.75" customHeight="1" x14ac:dyDescent="0.4">
      <c r="A50" s="1" t="s">
        <v>46</v>
      </c>
      <c r="I50" s="2" t="s">
        <v>45</v>
      </c>
    </row>
    <row r="51" spans="1:37" ht="12.75" customHeight="1" x14ac:dyDescent="0.4">
      <c r="A51" s="49" t="s">
        <v>91</v>
      </c>
      <c r="B51" s="1" t="s">
        <v>92</v>
      </c>
      <c r="I51" s="2"/>
    </row>
    <row r="52" spans="1:37" ht="37.5" customHeight="1" x14ac:dyDescent="0.4">
      <c r="A52" s="84" t="s">
        <v>9</v>
      </c>
      <c r="B52" s="84" t="s">
        <v>10</v>
      </c>
      <c r="C52" s="81" t="s">
        <v>52</v>
      </c>
      <c r="D52" s="84" t="s">
        <v>11</v>
      </c>
      <c r="E52" s="81" t="s">
        <v>19</v>
      </c>
      <c r="F52" s="81" t="s">
        <v>40</v>
      </c>
      <c r="G52" s="84" t="s">
        <v>69</v>
      </c>
      <c r="H52" s="84"/>
      <c r="I52" s="80" t="s">
        <v>12</v>
      </c>
      <c r="J52" s="80"/>
      <c r="K52" s="80" t="s">
        <v>13</v>
      </c>
      <c r="L52" s="80"/>
      <c r="M52" s="80" t="s">
        <v>14</v>
      </c>
      <c r="N52" s="80"/>
      <c r="O52" s="80" t="s">
        <v>23</v>
      </c>
      <c r="P52" s="80"/>
      <c r="Q52" s="80" t="s">
        <v>24</v>
      </c>
      <c r="R52" s="80"/>
      <c r="S52" s="80" t="s">
        <v>25</v>
      </c>
      <c r="T52" s="80"/>
      <c r="U52" s="80" t="s">
        <v>26</v>
      </c>
      <c r="V52" s="80"/>
      <c r="W52" s="80" t="s">
        <v>27</v>
      </c>
      <c r="X52" s="80"/>
      <c r="Y52" s="80" t="s">
        <v>28</v>
      </c>
      <c r="Z52" s="80"/>
      <c r="AA52" s="80" t="s">
        <v>29</v>
      </c>
      <c r="AB52" s="80"/>
      <c r="AC52" s="80" t="s">
        <v>30</v>
      </c>
      <c r="AD52" s="80"/>
      <c r="AE52" s="80" t="s">
        <v>31</v>
      </c>
      <c r="AF52" s="80"/>
      <c r="AG52" s="81" t="s">
        <v>18</v>
      </c>
      <c r="AH52" s="20" t="s">
        <v>35</v>
      </c>
      <c r="AI52" s="20" t="s">
        <v>37</v>
      </c>
      <c r="AJ52" s="81" t="s">
        <v>34</v>
      </c>
      <c r="AK52" s="81" t="s">
        <v>15</v>
      </c>
    </row>
    <row r="53" spans="1:37" ht="24.75" customHeight="1" x14ac:dyDescent="0.4">
      <c r="A53" s="83"/>
      <c r="B53" s="83"/>
      <c r="C53" s="83"/>
      <c r="D53" s="83"/>
      <c r="E53" s="83"/>
      <c r="F53" s="83"/>
      <c r="G53" s="83"/>
      <c r="H53" s="83"/>
      <c r="I53" s="4" t="s">
        <v>32</v>
      </c>
      <c r="J53" s="4" t="s">
        <v>33</v>
      </c>
      <c r="K53" s="4" t="s">
        <v>32</v>
      </c>
      <c r="L53" s="4" t="s">
        <v>33</v>
      </c>
      <c r="M53" s="4" t="s">
        <v>32</v>
      </c>
      <c r="N53" s="4" t="s">
        <v>33</v>
      </c>
      <c r="O53" s="4" t="s">
        <v>32</v>
      </c>
      <c r="P53" s="4" t="s">
        <v>33</v>
      </c>
      <c r="Q53" s="4" t="s">
        <v>32</v>
      </c>
      <c r="R53" s="4" t="s">
        <v>33</v>
      </c>
      <c r="S53" s="4" t="s">
        <v>32</v>
      </c>
      <c r="T53" s="4" t="s">
        <v>33</v>
      </c>
      <c r="U53" s="4" t="s">
        <v>32</v>
      </c>
      <c r="V53" s="4" t="s">
        <v>33</v>
      </c>
      <c r="W53" s="4" t="s">
        <v>32</v>
      </c>
      <c r="X53" s="4" t="s">
        <v>33</v>
      </c>
      <c r="Y53" s="4" t="s">
        <v>32</v>
      </c>
      <c r="Z53" s="4" t="s">
        <v>33</v>
      </c>
      <c r="AA53" s="4" t="s">
        <v>32</v>
      </c>
      <c r="AB53" s="4" t="s">
        <v>33</v>
      </c>
      <c r="AC53" s="4" t="s">
        <v>32</v>
      </c>
      <c r="AD53" s="4" t="s">
        <v>33</v>
      </c>
      <c r="AE53" s="4" t="s">
        <v>32</v>
      </c>
      <c r="AF53" s="4" t="s">
        <v>33</v>
      </c>
      <c r="AG53" s="82"/>
      <c r="AH53" s="52" t="s">
        <v>36</v>
      </c>
      <c r="AI53" s="52" t="s">
        <v>38</v>
      </c>
      <c r="AJ53" s="82"/>
      <c r="AK53" s="83"/>
    </row>
    <row r="54" spans="1:37" ht="12.75" customHeight="1" x14ac:dyDescent="0.4">
      <c r="A54" s="69"/>
      <c r="B54" s="71"/>
      <c r="C54" s="72"/>
      <c r="D54" s="74"/>
      <c r="E54" s="76"/>
      <c r="F54" s="6"/>
      <c r="G54" s="78">
        <f>I54+K54+M54+O54+Q54+S54+U54+W54+Y54+AA54+AC54+AE54</f>
        <v>0</v>
      </c>
      <c r="H54" s="9" t="s">
        <v>43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5"/>
      <c r="AH54" s="17">
        <f>I54*J54+K54*L54+M54*N54+O54*P54+Q54*R54+S54*T54+U54*V54+W54*X54+Y54*Z54+AA54*AB54+AC54*AD54+AE54*AF54</f>
        <v>0</v>
      </c>
      <c r="AI54" s="15" t="str">
        <f>IFERROR(IF(G54&lt;C54,AH54,ROUNDDOWN(AH54*C54/G54,0)),"")</f>
        <v/>
      </c>
      <c r="AJ54" s="19"/>
      <c r="AK54" s="66" t="str">
        <f>IFERROR(SUMIF(AJ54:AJ55,"〇",AI54:AI55)-F55,"")</f>
        <v/>
      </c>
    </row>
    <row r="55" spans="1:37" ht="12.75" customHeight="1" x14ac:dyDescent="0.4">
      <c r="A55" s="70"/>
      <c r="B55" s="70"/>
      <c r="C55" s="73"/>
      <c r="D55" s="75"/>
      <c r="E55" s="77"/>
      <c r="F55" s="18" t="str">
        <f>IFERROR(ROUNDDOWN(C54*E54*$B$5/$B$4,0),"")</f>
        <v/>
      </c>
      <c r="G55" s="79"/>
      <c r="H55" s="8" t="s">
        <v>44</v>
      </c>
      <c r="I55" s="45"/>
      <c r="J55" s="14"/>
      <c r="K55" s="45"/>
      <c r="L55" s="14"/>
      <c r="M55" s="45"/>
      <c r="N55" s="14"/>
      <c r="O55" s="45"/>
      <c r="P55" s="14"/>
      <c r="Q55" s="45"/>
      <c r="R55" s="14"/>
      <c r="S55" s="45"/>
      <c r="T55" s="14"/>
      <c r="U55" s="45"/>
      <c r="V55" s="14"/>
      <c r="W55" s="45"/>
      <c r="X55" s="14"/>
      <c r="Y55" s="45"/>
      <c r="Z55" s="14"/>
      <c r="AA55" s="45"/>
      <c r="AB55" s="14"/>
      <c r="AC55" s="45"/>
      <c r="AD55" s="14"/>
      <c r="AE55" s="45"/>
      <c r="AF55" s="14"/>
      <c r="AG55" s="16" t="str">
        <f>IFERROR(ROUNDDOWN((I54*J55+K54*L55+M54*N55+O54*P55+Q54*R55+S54*T55+U54*V55+W54*X55+Y54*Z55+AA54*AB55+AC54*AD55+AE54*AF55)/G54,0),"")</f>
        <v/>
      </c>
      <c r="AH55" s="16" t="str">
        <f>IFERROR(AG55*C54,"")</f>
        <v/>
      </c>
      <c r="AI55" s="16" t="str">
        <f>IFERROR(ROUNDDOWN(AH55*$B$5/$B$4,0),"")</f>
        <v/>
      </c>
      <c r="AJ55" s="48"/>
      <c r="AK55" s="67"/>
    </row>
    <row r="56" spans="1:37" ht="12.75" customHeight="1" x14ac:dyDescent="0.4">
      <c r="A56" s="69"/>
      <c r="B56" s="71"/>
      <c r="C56" s="72"/>
      <c r="D56" s="74"/>
      <c r="E56" s="76"/>
      <c r="F56" s="6"/>
      <c r="G56" s="78">
        <f>I56+K56+M56+O56+Q56+S56+U56+W56+Y56+AA56+AC56+AE56</f>
        <v>0</v>
      </c>
      <c r="H56" s="9" t="s">
        <v>43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5"/>
      <c r="AH56" s="17">
        <f>I56*J56+K56*L56+M56*N56+O56*P56+Q56*R56+S56*T56+U56*V56+W56*X56+Y56*Z56+AA56*AB56+AC56*AD56+AE56*AF56</f>
        <v>0</v>
      </c>
      <c r="AI56" s="15" t="str">
        <f>IFERROR(IF(G56&lt;C56,AH56,ROUNDDOWN(AH56*C56/G56,0)),"")</f>
        <v/>
      </c>
      <c r="AJ56" s="19"/>
      <c r="AK56" s="66" t="str">
        <f>IFERROR(SUMIF(AJ56:AJ57,"〇",AI56:AI57)-F57,"")</f>
        <v/>
      </c>
    </row>
    <row r="57" spans="1:37" ht="12.75" customHeight="1" x14ac:dyDescent="0.4">
      <c r="A57" s="70"/>
      <c r="B57" s="70"/>
      <c r="C57" s="73"/>
      <c r="D57" s="75"/>
      <c r="E57" s="77"/>
      <c r="F57" s="18" t="str">
        <f>IFERROR(ROUNDDOWN(C56*E56*$B$5/$B$4,0),"")</f>
        <v/>
      </c>
      <c r="G57" s="79"/>
      <c r="H57" s="8" t="s">
        <v>44</v>
      </c>
      <c r="I57" s="45"/>
      <c r="J57" s="14"/>
      <c r="K57" s="45"/>
      <c r="L57" s="14"/>
      <c r="M57" s="45"/>
      <c r="N57" s="14"/>
      <c r="O57" s="45"/>
      <c r="P57" s="14"/>
      <c r="Q57" s="45"/>
      <c r="R57" s="14"/>
      <c r="S57" s="45"/>
      <c r="T57" s="14"/>
      <c r="U57" s="45"/>
      <c r="V57" s="14"/>
      <c r="W57" s="45"/>
      <c r="X57" s="14"/>
      <c r="Y57" s="45"/>
      <c r="Z57" s="14"/>
      <c r="AA57" s="45"/>
      <c r="AB57" s="14"/>
      <c r="AC57" s="45"/>
      <c r="AD57" s="14"/>
      <c r="AE57" s="45"/>
      <c r="AF57" s="14"/>
      <c r="AG57" s="16" t="str">
        <f>IFERROR(ROUNDDOWN((I56*J57+K56*L57+M56*N57+O56*P57+Q56*R57+S56*T57+U56*V57+W56*X57+Y56*Z57+AA56*AB57+AC56*AD57+AE56*AF57)/G56,0),"")</f>
        <v/>
      </c>
      <c r="AH57" s="16" t="str">
        <f>IFERROR(AG57*C56,"")</f>
        <v/>
      </c>
      <c r="AI57" s="16" t="str">
        <f>IFERROR(ROUNDDOWN(AH57*$B$5/$B$4,0),"")</f>
        <v/>
      </c>
      <c r="AJ57" s="48"/>
      <c r="AK57" s="67"/>
    </row>
    <row r="58" spans="1:37" ht="12.75" customHeight="1" x14ac:dyDescent="0.4">
      <c r="A58" s="69"/>
      <c r="B58" s="71"/>
      <c r="C58" s="72"/>
      <c r="D58" s="74"/>
      <c r="E58" s="76"/>
      <c r="F58" s="6"/>
      <c r="G58" s="78">
        <f>I58+K58+M58+O58+Q58+S58+U58+W58+Y58+AA58+AC58+AE58</f>
        <v>0</v>
      </c>
      <c r="H58" s="9" t="s">
        <v>43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5"/>
      <c r="AH58" s="17">
        <f>I58*J58+K58*L58+M58*N58+O58*P58+Q58*R58+S58*T58+U58*V58+W58*X58+Y58*Z58+AA58*AB58+AC58*AD58+AE58*AF58</f>
        <v>0</v>
      </c>
      <c r="AI58" s="15" t="str">
        <f>IFERROR(IF(G58&lt;C58,AH58,ROUNDDOWN(AH58*C58/G58,0)),"")</f>
        <v/>
      </c>
      <c r="AJ58" s="19"/>
      <c r="AK58" s="66" t="str">
        <f>IFERROR(SUMIF(AJ58:AJ59,"〇",AI58:AI59)-F59,"")</f>
        <v/>
      </c>
    </row>
    <row r="59" spans="1:37" ht="12.75" customHeight="1" x14ac:dyDescent="0.4">
      <c r="A59" s="70"/>
      <c r="B59" s="70"/>
      <c r="C59" s="73"/>
      <c r="D59" s="75"/>
      <c r="E59" s="77"/>
      <c r="F59" s="18" t="str">
        <f>IFERROR(ROUNDDOWN(C58*E58*$B$5/$B$4,0),"")</f>
        <v/>
      </c>
      <c r="G59" s="79"/>
      <c r="H59" s="8" t="s">
        <v>44</v>
      </c>
      <c r="I59" s="45"/>
      <c r="J59" s="14"/>
      <c r="K59" s="45"/>
      <c r="L59" s="14"/>
      <c r="M59" s="45"/>
      <c r="N59" s="14"/>
      <c r="O59" s="45"/>
      <c r="P59" s="14"/>
      <c r="Q59" s="45"/>
      <c r="R59" s="14"/>
      <c r="S59" s="45"/>
      <c r="T59" s="14"/>
      <c r="U59" s="45"/>
      <c r="V59" s="14"/>
      <c r="W59" s="45"/>
      <c r="X59" s="14"/>
      <c r="Y59" s="45"/>
      <c r="Z59" s="14"/>
      <c r="AA59" s="45"/>
      <c r="AB59" s="14"/>
      <c r="AC59" s="45"/>
      <c r="AD59" s="14"/>
      <c r="AE59" s="45"/>
      <c r="AF59" s="14"/>
      <c r="AG59" s="16" t="str">
        <f>IFERROR(ROUNDDOWN((I58*J59+K58*L59+M58*N59+O58*P59+Q58*R59+S58*T59+U58*V59+W58*X59+Y58*Z59+AA58*AB59+AC58*AD59+AE58*AF59)/G58,0),"")</f>
        <v/>
      </c>
      <c r="AH59" s="16" t="str">
        <f>IFERROR(AG59*C58,"")</f>
        <v/>
      </c>
      <c r="AI59" s="16" t="str">
        <f>IFERROR(ROUNDDOWN(AH59*$B$5/$B$4,0),"")</f>
        <v/>
      </c>
      <c r="AJ59" s="48"/>
      <c r="AK59" s="67"/>
    </row>
    <row r="60" spans="1:37" ht="12.75" customHeight="1" x14ac:dyDescent="0.4">
      <c r="A60" s="69"/>
      <c r="B60" s="71"/>
      <c r="C60" s="72"/>
      <c r="D60" s="74"/>
      <c r="E60" s="76"/>
      <c r="F60" s="6"/>
      <c r="G60" s="78">
        <f>I60+K60+M60+O60+Q60+S60+U60+W60+Y60+AA60+AC60+AE60</f>
        <v>0</v>
      </c>
      <c r="H60" s="9" t="s">
        <v>43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5"/>
      <c r="AH60" s="17">
        <f>I60*J60+K60*L60+M60*N60+O60*P60+Q60*R60+S60*T60+U60*V60+W60*X60+Y60*Z60+AA60*AB60+AC60*AD60+AE60*AF60</f>
        <v>0</v>
      </c>
      <c r="AI60" s="15" t="str">
        <f>IFERROR(IF(G60&lt;C60,AH60,ROUNDDOWN(AH60*C60/G60,0)),"")</f>
        <v/>
      </c>
      <c r="AJ60" s="19"/>
      <c r="AK60" s="66" t="str">
        <f>IFERROR(SUMIF(AJ60:AJ61,"〇",AI60:AI61)-F61,"")</f>
        <v/>
      </c>
    </row>
    <row r="61" spans="1:37" ht="12.75" customHeight="1" x14ac:dyDescent="0.4">
      <c r="A61" s="70"/>
      <c r="B61" s="70"/>
      <c r="C61" s="73"/>
      <c r="D61" s="75"/>
      <c r="E61" s="77"/>
      <c r="F61" s="18" t="str">
        <f>IFERROR(ROUNDDOWN(C60*E60*$B$5/$B$4,0),"")</f>
        <v/>
      </c>
      <c r="G61" s="79"/>
      <c r="H61" s="8" t="s">
        <v>44</v>
      </c>
      <c r="I61" s="45"/>
      <c r="J61" s="14"/>
      <c r="K61" s="45"/>
      <c r="L61" s="14"/>
      <c r="M61" s="45"/>
      <c r="N61" s="14"/>
      <c r="O61" s="45"/>
      <c r="P61" s="14"/>
      <c r="Q61" s="45"/>
      <c r="R61" s="14"/>
      <c r="S61" s="45"/>
      <c r="T61" s="14"/>
      <c r="U61" s="45"/>
      <c r="V61" s="14"/>
      <c r="W61" s="45"/>
      <c r="X61" s="14"/>
      <c r="Y61" s="45"/>
      <c r="Z61" s="14"/>
      <c r="AA61" s="45"/>
      <c r="AB61" s="14"/>
      <c r="AC61" s="45"/>
      <c r="AD61" s="14"/>
      <c r="AE61" s="45"/>
      <c r="AF61" s="14"/>
      <c r="AG61" s="16" t="str">
        <f>IFERROR(ROUNDDOWN((I60*J61+K60*L61+M60*N61+O60*P61+Q60*R61+S60*T61+U60*V61+W60*X61+Y60*Z61+AA60*AB61+AC60*AD61+AE60*AF61)/G60,0),"")</f>
        <v/>
      </c>
      <c r="AH61" s="16" t="str">
        <f>IFERROR(AG61*C60,"")</f>
        <v/>
      </c>
      <c r="AI61" s="16" t="str">
        <f>IFERROR(ROUNDDOWN(AH61*$B$5/$B$4,0),"")</f>
        <v/>
      </c>
      <c r="AJ61" s="48"/>
      <c r="AK61" s="67"/>
    </row>
    <row r="62" spans="1:37" ht="12.75" customHeight="1" x14ac:dyDescent="0.4">
      <c r="A62" s="69"/>
      <c r="B62" s="71"/>
      <c r="C62" s="72"/>
      <c r="D62" s="74"/>
      <c r="E62" s="76"/>
      <c r="F62" s="6"/>
      <c r="G62" s="78">
        <f>I62+K62+M62+O62+Q62+S62+U62+W62+Y62+AA62+AC62+AE62</f>
        <v>0</v>
      </c>
      <c r="H62" s="9" t="s">
        <v>43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5"/>
      <c r="AH62" s="17">
        <f>I62*J62+K62*L62+M62*N62+O62*P62+Q62*R62+S62*T62+U62*V62+W62*X62+Y62*Z62+AA62*AB62+AC62*AD62+AE62*AF62</f>
        <v>0</v>
      </c>
      <c r="AI62" s="15" t="str">
        <f>IFERROR(IF(G62&lt;C62,AH62,ROUNDDOWN(AH62*C62/G62,0)),"")</f>
        <v/>
      </c>
      <c r="AJ62" s="19"/>
      <c r="AK62" s="66" t="str">
        <f>IFERROR(SUMIF(AJ62:AJ63,"〇",AI62:AI63)-F63,"")</f>
        <v/>
      </c>
    </row>
    <row r="63" spans="1:37" ht="12.75" customHeight="1" x14ac:dyDescent="0.4">
      <c r="A63" s="70"/>
      <c r="B63" s="70"/>
      <c r="C63" s="73"/>
      <c r="D63" s="75"/>
      <c r="E63" s="77"/>
      <c r="F63" s="18" t="str">
        <f>IFERROR(ROUNDDOWN(C62*E62*$B$5/$B$4,0),"")</f>
        <v/>
      </c>
      <c r="G63" s="79"/>
      <c r="H63" s="8" t="s">
        <v>44</v>
      </c>
      <c r="I63" s="45"/>
      <c r="J63" s="14"/>
      <c r="K63" s="45"/>
      <c r="L63" s="14"/>
      <c r="M63" s="45"/>
      <c r="N63" s="14"/>
      <c r="O63" s="45"/>
      <c r="P63" s="14"/>
      <c r="Q63" s="45"/>
      <c r="R63" s="14"/>
      <c r="S63" s="45"/>
      <c r="T63" s="14"/>
      <c r="U63" s="45"/>
      <c r="V63" s="14"/>
      <c r="W63" s="45"/>
      <c r="X63" s="14"/>
      <c r="Y63" s="45"/>
      <c r="Z63" s="14"/>
      <c r="AA63" s="45"/>
      <c r="AB63" s="14"/>
      <c r="AC63" s="45"/>
      <c r="AD63" s="14"/>
      <c r="AE63" s="45"/>
      <c r="AF63" s="14"/>
      <c r="AG63" s="16" t="str">
        <f>IFERROR(ROUNDDOWN((I62*J63+K62*L63+M62*N63+O62*P63+Q62*R63+S62*T63+U62*V63+W62*X63+Y62*Z63+AA62*AB63+AC62*AD63+AE62*AF63)/G62,0),"")</f>
        <v/>
      </c>
      <c r="AH63" s="16" t="str">
        <f>IFERROR(AG63*C62,"")</f>
        <v/>
      </c>
      <c r="AI63" s="16" t="str">
        <f>IFERROR(ROUNDDOWN(AH63*$B$5/$B$4,0),"")</f>
        <v/>
      </c>
      <c r="AJ63" s="48"/>
      <c r="AK63" s="67"/>
    </row>
    <row r="64" spans="1:37" ht="12.75" customHeight="1" x14ac:dyDescent="0.4">
      <c r="A64" s="69"/>
      <c r="B64" s="71"/>
      <c r="C64" s="72"/>
      <c r="D64" s="74"/>
      <c r="E64" s="76"/>
      <c r="F64" s="6"/>
      <c r="G64" s="78">
        <f>I64+K64+M64+O64+Q64+S64+U64+W64+Y64+AA64+AC64+AE64</f>
        <v>0</v>
      </c>
      <c r="H64" s="9" t="s">
        <v>43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5"/>
      <c r="AH64" s="17">
        <f>I64*J64+K64*L64+M64*N64+O64*P64+Q64*R64+S64*T64+U64*V64+W64*X64+Y64*Z64+AA64*AB64+AC64*AD64+AE64*AF64</f>
        <v>0</v>
      </c>
      <c r="AI64" s="15" t="str">
        <f>IFERROR(IF(G64&lt;C64,AH64,ROUNDDOWN(AH64*C64/G64,0)),"")</f>
        <v/>
      </c>
      <c r="AJ64" s="19"/>
      <c r="AK64" s="66" t="str">
        <f>IFERROR(SUMIF(AJ64:AJ65,"〇",AI64:AI65)-F65,"")</f>
        <v/>
      </c>
    </row>
    <row r="65" spans="1:37" ht="12.75" customHeight="1" x14ac:dyDescent="0.4">
      <c r="A65" s="70"/>
      <c r="B65" s="70"/>
      <c r="C65" s="73"/>
      <c r="D65" s="75"/>
      <c r="E65" s="77"/>
      <c r="F65" s="18" t="str">
        <f>IFERROR(ROUNDDOWN(C64*E64*$B$5/$B$4,0),"")</f>
        <v/>
      </c>
      <c r="G65" s="79"/>
      <c r="H65" s="8" t="s">
        <v>44</v>
      </c>
      <c r="I65" s="45"/>
      <c r="J65" s="14"/>
      <c r="K65" s="45"/>
      <c r="L65" s="14"/>
      <c r="M65" s="45"/>
      <c r="N65" s="14"/>
      <c r="O65" s="45"/>
      <c r="P65" s="14"/>
      <c r="Q65" s="45"/>
      <c r="R65" s="14"/>
      <c r="S65" s="45"/>
      <c r="T65" s="14"/>
      <c r="U65" s="45"/>
      <c r="V65" s="14"/>
      <c r="W65" s="45"/>
      <c r="X65" s="14"/>
      <c r="Y65" s="45"/>
      <c r="Z65" s="14"/>
      <c r="AA65" s="45"/>
      <c r="AB65" s="14"/>
      <c r="AC65" s="45"/>
      <c r="AD65" s="14"/>
      <c r="AE65" s="45"/>
      <c r="AF65" s="14"/>
      <c r="AG65" s="16" t="str">
        <f>IFERROR(ROUNDDOWN((I64*J65+K64*L65+M64*N65+O64*P65+Q64*R65+S64*T65+U64*V65+W64*X65+Y64*Z65+AA64*AB65+AC64*AD65+AE64*AF65)/G64,0),"")</f>
        <v/>
      </c>
      <c r="AH65" s="16" t="str">
        <f>IFERROR(AG65*C64,"")</f>
        <v/>
      </c>
      <c r="AI65" s="16" t="str">
        <f>IFERROR(ROUNDDOWN(AH65*$B$5/$B$4,0),"")</f>
        <v/>
      </c>
      <c r="AJ65" s="48"/>
      <c r="AK65" s="67"/>
    </row>
    <row r="66" spans="1:37" ht="12.75" customHeight="1" x14ac:dyDescent="0.4">
      <c r="A66" s="69"/>
      <c r="B66" s="71"/>
      <c r="C66" s="72"/>
      <c r="D66" s="74"/>
      <c r="E66" s="76"/>
      <c r="F66" s="6"/>
      <c r="G66" s="78">
        <f>I66+K66+M66+O66+Q66+S66+U66+W66+Y66+AA66+AC66+AE66</f>
        <v>0</v>
      </c>
      <c r="H66" s="9" t="s">
        <v>43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5"/>
      <c r="AH66" s="17">
        <f>I66*J66+K66*L66+M66*N66+O66*P66+Q66*R66+S66*T66+U66*V66+W66*X66+Y66*Z66+AA66*AB66+AC66*AD66+AE66*AF66</f>
        <v>0</v>
      </c>
      <c r="AI66" s="15" t="str">
        <f>IFERROR(IF(G66&lt;C66,AH66,ROUNDDOWN(AH66*C66/G66,0)),"")</f>
        <v/>
      </c>
      <c r="AJ66" s="19"/>
      <c r="AK66" s="66" t="str">
        <f>IFERROR(SUMIF(AJ66:AJ67,"〇",AI66:AI67)-F67,"")</f>
        <v/>
      </c>
    </row>
    <row r="67" spans="1:37" ht="12.75" customHeight="1" x14ac:dyDescent="0.4">
      <c r="A67" s="70"/>
      <c r="B67" s="70"/>
      <c r="C67" s="73"/>
      <c r="D67" s="75"/>
      <c r="E67" s="77"/>
      <c r="F67" s="18" t="str">
        <f>IFERROR(ROUNDDOWN(C66*E66*$B$5/$B$4,0),"")</f>
        <v/>
      </c>
      <c r="G67" s="79"/>
      <c r="H67" s="8" t="s">
        <v>44</v>
      </c>
      <c r="I67" s="45"/>
      <c r="J67" s="14"/>
      <c r="K67" s="45"/>
      <c r="L67" s="14"/>
      <c r="M67" s="45"/>
      <c r="N67" s="14"/>
      <c r="O67" s="45"/>
      <c r="P67" s="14"/>
      <c r="Q67" s="45"/>
      <c r="R67" s="14"/>
      <c r="S67" s="45"/>
      <c r="T67" s="14"/>
      <c r="U67" s="45"/>
      <c r="V67" s="14"/>
      <c r="W67" s="45"/>
      <c r="X67" s="14"/>
      <c r="Y67" s="45"/>
      <c r="Z67" s="14"/>
      <c r="AA67" s="45"/>
      <c r="AB67" s="14"/>
      <c r="AC67" s="45"/>
      <c r="AD67" s="14"/>
      <c r="AE67" s="45"/>
      <c r="AF67" s="14"/>
      <c r="AG67" s="16" t="str">
        <f>IFERROR(ROUNDDOWN((I66*J67+K66*L67+M66*N67+O66*P67+Q66*R67+S66*T67+U66*V67+W66*X67+Y66*Z67+AA66*AB67+AC66*AD67+AE66*AF67)/G66,0),"")</f>
        <v/>
      </c>
      <c r="AH67" s="16" t="str">
        <f>IFERROR(AG67*C66,"")</f>
        <v/>
      </c>
      <c r="AI67" s="16" t="str">
        <f>IFERROR(ROUNDDOWN(AH67*$B$5/$B$4,0),"")</f>
        <v/>
      </c>
      <c r="AJ67" s="48"/>
      <c r="AK67" s="67"/>
    </row>
    <row r="68" spans="1:37" ht="12.75" customHeight="1" x14ac:dyDescent="0.4">
      <c r="AI68" s="68" t="s">
        <v>20</v>
      </c>
      <c r="AJ68" s="68"/>
      <c r="AK68" s="22">
        <f>SUM(AK54:AK67)</f>
        <v>0</v>
      </c>
    </row>
    <row r="69" spans="1:37" ht="12.75" customHeight="1" x14ac:dyDescent="0.4">
      <c r="AI69" s="68" t="s">
        <v>21</v>
      </c>
      <c r="AJ69" s="68"/>
      <c r="AK69" s="23" t="str">
        <f>IF(ROUNDDOWN(AK68*1.1-B$8*0.01,0)&lt;=0,"なし",ROUNDDOWN(AK68*1.1-B$8*0.01,0))</f>
        <v>なし</v>
      </c>
    </row>
  </sheetData>
  <mergeCells count="237">
    <mergeCell ref="B5:C5"/>
    <mergeCell ref="D5:G5"/>
    <mergeCell ref="B6:C6"/>
    <mergeCell ref="E6:G6"/>
    <mergeCell ref="B7:C7"/>
    <mergeCell ref="D7:G7"/>
    <mergeCell ref="B2:G2"/>
    <mergeCell ref="I2:N2"/>
    <mergeCell ref="B3:G3"/>
    <mergeCell ref="I3:J3"/>
    <mergeCell ref="L3:M3"/>
    <mergeCell ref="B4:C4"/>
    <mergeCell ref="D4:G4"/>
    <mergeCell ref="H11:H12"/>
    <mergeCell ref="I11:J11"/>
    <mergeCell ref="K11:L11"/>
    <mergeCell ref="M11:N11"/>
    <mergeCell ref="O11:P11"/>
    <mergeCell ref="Q11:R11"/>
    <mergeCell ref="B8:C8"/>
    <mergeCell ref="D8:G8"/>
    <mergeCell ref="A11:A12"/>
    <mergeCell ref="B11:B12"/>
    <mergeCell ref="C11:C12"/>
    <mergeCell ref="D11:D12"/>
    <mergeCell ref="E11:E12"/>
    <mergeCell ref="F11:F12"/>
    <mergeCell ref="G11:G12"/>
    <mergeCell ref="AK13:AK14"/>
    <mergeCell ref="A15:A16"/>
    <mergeCell ref="B15:B16"/>
    <mergeCell ref="C15:C16"/>
    <mergeCell ref="D15:D16"/>
    <mergeCell ref="E15:E16"/>
    <mergeCell ref="G15:G16"/>
    <mergeCell ref="AK15:AK16"/>
    <mergeCell ref="AE11:AF11"/>
    <mergeCell ref="AG11:AG12"/>
    <mergeCell ref="AJ11:AJ12"/>
    <mergeCell ref="AK11:AK12"/>
    <mergeCell ref="A13:A14"/>
    <mergeCell ref="B13:B14"/>
    <mergeCell ref="C13:C14"/>
    <mergeCell ref="D13:D14"/>
    <mergeCell ref="E13:E14"/>
    <mergeCell ref="G13:G14"/>
    <mergeCell ref="S11:T11"/>
    <mergeCell ref="U11:V11"/>
    <mergeCell ref="W11:X11"/>
    <mergeCell ref="Y11:Z11"/>
    <mergeCell ref="AA11:AB11"/>
    <mergeCell ref="AC11:AD11"/>
    <mergeCell ref="AK17:AK18"/>
    <mergeCell ref="A19:A20"/>
    <mergeCell ref="B19:B20"/>
    <mergeCell ref="C19:C20"/>
    <mergeCell ref="D19:D20"/>
    <mergeCell ref="E19:E20"/>
    <mergeCell ref="G19:G20"/>
    <mergeCell ref="AK19:AK20"/>
    <mergeCell ref="A17:A18"/>
    <mergeCell ref="B17:B18"/>
    <mergeCell ref="C17:C18"/>
    <mergeCell ref="D17:D18"/>
    <mergeCell ref="E17:E18"/>
    <mergeCell ref="G17:G18"/>
    <mergeCell ref="AK21:AK22"/>
    <mergeCell ref="A23:A24"/>
    <mergeCell ref="B23:B24"/>
    <mergeCell ref="C23:C24"/>
    <mergeCell ref="D23:D24"/>
    <mergeCell ref="E23:E24"/>
    <mergeCell ref="G23:G24"/>
    <mergeCell ref="AK23:AK24"/>
    <mergeCell ref="A21:A22"/>
    <mergeCell ref="B21:B22"/>
    <mergeCell ref="C21:C22"/>
    <mergeCell ref="D21:D22"/>
    <mergeCell ref="E21:E22"/>
    <mergeCell ref="G21:G22"/>
    <mergeCell ref="A31:A32"/>
    <mergeCell ref="B31:B32"/>
    <mergeCell ref="C31:C32"/>
    <mergeCell ref="D31:D32"/>
    <mergeCell ref="E31:E32"/>
    <mergeCell ref="F31:F32"/>
    <mergeCell ref="G31:G32"/>
    <mergeCell ref="A25:A26"/>
    <mergeCell ref="B25:B26"/>
    <mergeCell ref="C25:C26"/>
    <mergeCell ref="D25:D26"/>
    <mergeCell ref="E25:E26"/>
    <mergeCell ref="G25:G26"/>
    <mergeCell ref="H31:H32"/>
    <mergeCell ref="I31:J31"/>
    <mergeCell ref="K31:L31"/>
    <mergeCell ref="M31:N31"/>
    <mergeCell ref="O31:P31"/>
    <mergeCell ref="Q31:R31"/>
    <mergeCell ref="AK25:AK26"/>
    <mergeCell ref="AI27:AJ27"/>
    <mergeCell ref="AI28:AJ28"/>
    <mergeCell ref="AK33:AK34"/>
    <mergeCell ref="A35:A36"/>
    <mergeCell ref="B35:B36"/>
    <mergeCell ref="C35:C36"/>
    <mergeCell ref="D35:D36"/>
    <mergeCell ref="E35:E36"/>
    <mergeCell ref="G35:G36"/>
    <mergeCell ref="AK35:AK36"/>
    <mergeCell ref="AE31:AF31"/>
    <mergeCell ref="AG31:AG32"/>
    <mergeCell ref="AJ31:AJ32"/>
    <mergeCell ref="AK31:AK32"/>
    <mergeCell ref="A33:A34"/>
    <mergeCell ref="B33:B34"/>
    <mergeCell ref="C33:C34"/>
    <mergeCell ref="D33:D34"/>
    <mergeCell ref="E33:E34"/>
    <mergeCell ref="G33:G34"/>
    <mergeCell ref="S31:T31"/>
    <mergeCell ref="U31:V31"/>
    <mergeCell ref="W31:X31"/>
    <mergeCell ref="Y31:Z31"/>
    <mergeCell ref="AA31:AB31"/>
    <mergeCell ref="AC31:AD31"/>
    <mergeCell ref="AK37:AK38"/>
    <mergeCell ref="A39:A40"/>
    <mergeCell ref="B39:B40"/>
    <mergeCell ref="C39:C40"/>
    <mergeCell ref="D39:D40"/>
    <mergeCell ref="E39:E40"/>
    <mergeCell ref="G39:G40"/>
    <mergeCell ref="AK39:AK40"/>
    <mergeCell ref="A37:A38"/>
    <mergeCell ref="B37:B38"/>
    <mergeCell ref="C37:C38"/>
    <mergeCell ref="D37:D38"/>
    <mergeCell ref="E37:E38"/>
    <mergeCell ref="G37:G38"/>
    <mergeCell ref="AK41:AK42"/>
    <mergeCell ref="A43:A44"/>
    <mergeCell ref="B43:B44"/>
    <mergeCell ref="C43:C44"/>
    <mergeCell ref="D43:D44"/>
    <mergeCell ref="E43:E44"/>
    <mergeCell ref="G43:G44"/>
    <mergeCell ref="AK43:AK44"/>
    <mergeCell ref="A41:A42"/>
    <mergeCell ref="B41:B42"/>
    <mergeCell ref="C41:C42"/>
    <mergeCell ref="D41:D42"/>
    <mergeCell ref="E41:E42"/>
    <mergeCell ref="G41:G42"/>
    <mergeCell ref="A52:A53"/>
    <mergeCell ref="B52:B53"/>
    <mergeCell ref="C52:C53"/>
    <mergeCell ref="D52:D53"/>
    <mergeCell ref="E52:E53"/>
    <mergeCell ref="F52:F53"/>
    <mergeCell ref="G52:G53"/>
    <mergeCell ref="A45:A46"/>
    <mergeCell ref="B45:B46"/>
    <mergeCell ref="C45:C46"/>
    <mergeCell ref="D45:D46"/>
    <mergeCell ref="E45:E46"/>
    <mergeCell ref="G45:G46"/>
    <mergeCell ref="H52:H53"/>
    <mergeCell ref="I52:J52"/>
    <mergeCell ref="K52:L52"/>
    <mergeCell ref="M52:N52"/>
    <mergeCell ref="O52:P52"/>
    <mergeCell ref="Q52:R52"/>
    <mergeCell ref="AK45:AK46"/>
    <mergeCell ref="AI47:AJ47"/>
    <mergeCell ref="AI48:AJ48"/>
    <mergeCell ref="AK54:AK55"/>
    <mergeCell ref="A56:A57"/>
    <mergeCell ref="B56:B57"/>
    <mergeCell ref="C56:C57"/>
    <mergeCell ref="D56:D57"/>
    <mergeCell ref="E56:E57"/>
    <mergeCell ref="G56:G57"/>
    <mergeCell ref="AK56:AK57"/>
    <mergeCell ref="AE52:AF52"/>
    <mergeCell ref="AG52:AG53"/>
    <mergeCell ref="AJ52:AJ53"/>
    <mergeCell ref="AK52:AK53"/>
    <mergeCell ref="A54:A55"/>
    <mergeCell ref="B54:B55"/>
    <mergeCell ref="C54:C55"/>
    <mergeCell ref="D54:D55"/>
    <mergeCell ref="E54:E55"/>
    <mergeCell ref="G54:G55"/>
    <mergeCell ref="S52:T52"/>
    <mergeCell ref="U52:V52"/>
    <mergeCell ref="W52:X52"/>
    <mergeCell ref="Y52:Z52"/>
    <mergeCell ref="AA52:AB52"/>
    <mergeCell ref="AC52:AD52"/>
    <mergeCell ref="AK58:AK59"/>
    <mergeCell ref="A60:A61"/>
    <mergeCell ref="B60:B61"/>
    <mergeCell ref="C60:C61"/>
    <mergeCell ref="D60:D61"/>
    <mergeCell ref="E60:E61"/>
    <mergeCell ref="G60:G61"/>
    <mergeCell ref="AK60:AK61"/>
    <mergeCell ref="A58:A59"/>
    <mergeCell ref="B58:B59"/>
    <mergeCell ref="C58:C59"/>
    <mergeCell ref="D58:D59"/>
    <mergeCell ref="E58:E59"/>
    <mergeCell ref="G58:G59"/>
    <mergeCell ref="AK62:AK63"/>
    <mergeCell ref="A64:A65"/>
    <mergeCell ref="B64:B65"/>
    <mergeCell ref="C64:C65"/>
    <mergeCell ref="D64:D65"/>
    <mergeCell ref="E64:E65"/>
    <mergeCell ref="G64:G65"/>
    <mergeCell ref="AK64:AK65"/>
    <mergeCell ref="A62:A63"/>
    <mergeCell ref="B62:B63"/>
    <mergeCell ref="C62:C63"/>
    <mergeCell ref="D62:D63"/>
    <mergeCell ref="E62:E63"/>
    <mergeCell ref="G62:G63"/>
    <mergeCell ref="AK66:AK67"/>
    <mergeCell ref="AI68:AJ68"/>
    <mergeCell ref="AI69:AJ69"/>
    <mergeCell ref="A66:A67"/>
    <mergeCell ref="B66:B67"/>
    <mergeCell ref="C66:C67"/>
    <mergeCell ref="D66:D67"/>
    <mergeCell ref="E66:E67"/>
    <mergeCell ref="G66:G67"/>
  </mergeCells>
  <phoneticPr fontId="2"/>
  <dataValidations count="1">
    <dataValidation type="list" allowBlank="1" showInputMessage="1" showErrorMessage="1" sqref="AJ33:AJ46 AJ13:AJ26 AJ54:AJ67" xr:uid="{27C2E240-3052-4022-B408-94D7970CBA7A}">
      <formula1>"〇"</formula1>
    </dataValidation>
  </dataValidations>
  <pageMargins left="0.7" right="0.7" top="0.75" bottom="0.75" header="0.3" footer="0.3"/>
  <pageSetup paperSize="8" scale="63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2B7BB-6CDB-4F44-863A-C7C6AB150F4F}">
  <sheetPr>
    <tabColor rgb="FFFFC000"/>
    <pageSetUpPr fitToPage="1"/>
  </sheetPr>
  <dimension ref="A1:H50"/>
  <sheetViews>
    <sheetView view="pageBreakPreview" zoomScale="85" zoomScaleNormal="100" zoomScaleSheetLayoutView="85" workbookViewId="0">
      <selection activeCell="E13" sqref="E13"/>
    </sheetView>
  </sheetViews>
  <sheetFormatPr defaultRowHeight="15" customHeight="1" x14ac:dyDescent="0.4"/>
  <cols>
    <col min="1" max="1" width="14.75" style="24" customWidth="1"/>
    <col min="2" max="2" width="12.25" style="24" customWidth="1"/>
    <col min="3" max="3" width="8.625" style="24" bestFit="1" customWidth="1"/>
    <col min="4" max="4" width="9.875" style="24" customWidth="1"/>
    <col min="5" max="5" width="11.625" style="24" bestFit="1" customWidth="1"/>
    <col min="6" max="6" width="10.375" style="24" bestFit="1" customWidth="1"/>
    <col min="7" max="7" width="11" style="24" bestFit="1" customWidth="1"/>
    <col min="8" max="8" width="6.5" style="24" customWidth="1"/>
    <col min="9" max="16384" width="9" style="24"/>
  </cols>
  <sheetData>
    <row r="1" spans="1:8" ht="21.75" customHeight="1" x14ac:dyDescent="0.4">
      <c r="A1" s="35" t="s">
        <v>66</v>
      </c>
      <c r="H1" s="44" t="s">
        <v>70</v>
      </c>
    </row>
    <row r="2" spans="1:8" ht="15" customHeight="1" x14ac:dyDescent="0.4">
      <c r="A2" s="24" t="s">
        <v>0</v>
      </c>
    </row>
    <row r="3" spans="1:8" ht="15" customHeight="1" x14ac:dyDescent="0.4">
      <c r="A3" s="56" t="s">
        <v>2</v>
      </c>
      <c r="B3" s="56"/>
      <c r="C3" s="65" t="str">
        <f>IF('【別紙２】単品スライド調書（記入例）'!B2="","",'【別紙２】単品スライド調書（記入例）'!B2)</f>
        <v>第〇〇〇〇〇〇〇〇号</v>
      </c>
      <c r="D3" s="65"/>
      <c r="E3" s="65"/>
      <c r="F3" s="65"/>
      <c r="G3" s="65"/>
      <c r="H3" s="65"/>
    </row>
    <row r="4" spans="1:8" ht="15" customHeight="1" x14ac:dyDescent="0.4">
      <c r="A4" s="56" t="s">
        <v>56</v>
      </c>
      <c r="B4" s="56"/>
      <c r="C4" s="65" t="str">
        <f>IF('【別紙２】単品スライド調書（記入例）'!B3="","",'【別紙２】単品スライド調書（記入例）'!B3)</f>
        <v>〇〇〇〇〇工事</v>
      </c>
      <c r="D4" s="65"/>
      <c r="E4" s="65"/>
      <c r="F4" s="65"/>
      <c r="G4" s="65"/>
      <c r="H4" s="65"/>
    </row>
    <row r="5" spans="1:8" ht="15" customHeight="1" x14ac:dyDescent="0.4">
      <c r="A5" s="56" t="s">
        <v>1</v>
      </c>
      <c r="B5" s="56"/>
      <c r="C5" s="65" t="str">
        <f>IF('【別紙２】単品スライド調書（記入例）'!I2="","",'【別紙２】単品スライド調書（記入例）'!I2)</f>
        <v>〇〇〇〇株式会社</v>
      </c>
      <c r="D5" s="65"/>
      <c r="E5" s="65"/>
      <c r="F5" s="65"/>
      <c r="G5" s="65"/>
      <c r="H5" s="65"/>
    </row>
    <row r="6" spans="1:8" ht="15" customHeight="1" x14ac:dyDescent="0.4">
      <c r="A6" s="56" t="s">
        <v>55</v>
      </c>
      <c r="B6" s="56"/>
      <c r="C6" s="62" t="str">
        <f>IF('【別紙２】単品スライド調書（記入例）'!I3="","",'【別紙２】単品スライド調書（記入例）'!I3)</f>
        <v>令和〇年１月１日</v>
      </c>
      <c r="D6" s="63"/>
      <c r="E6" s="32" t="s">
        <v>5</v>
      </c>
      <c r="F6" s="64" t="str">
        <f>IF('【別紙２】単品スライド調書（記入例）'!L3="","",'【別紙２】単品スライド調書（記入例）'!L3)</f>
        <v>令和〇年１２月31日</v>
      </c>
      <c r="G6" s="63"/>
      <c r="H6" s="28" t="s">
        <v>6</v>
      </c>
    </row>
    <row r="7" spans="1:8" ht="15" customHeight="1" x14ac:dyDescent="0.4">
      <c r="A7" s="56" t="s">
        <v>7</v>
      </c>
      <c r="B7" s="56"/>
      <c r="C7" s="57">
        <f>IF('【別紙２】単品スライド調書（記入例）'!B5="","",'【別紙２】単品スライド調書（記入例）'!B5)</f>
        <v>90000000</v>
      </c>
      <c r="D7" s="58"/>
      <c r="E7" s="59" t="s">
        <v>57</v>
      </c>
      <c r="F7" s="56"/>
      <c r="G7" s="56"/>
      <c r="H7" s="56"/>
    </row>
    <row r="8" spans="1:8" ht="15" customHeight="1" x14ac:dyDescent="0.4">
      <c r="A8" s="56" t="s">
        <v>53</v>
      </c>
      <c r="B8" s="56"/>
      <c r="C8" s="57">
        <f>IF('【別紙２】単品スライド調書（記入例）'!B7="","",'【別紙２】単品スライド調書（記入例）'!B7)</f>
        <v>0</v>
      </c>
      <c r="D8" s="58"/>
      <c r="E8" s="59" t="s">
        <v>58</v>
      </c>
      <c r="F8" s="56"/>
      <c r="G8" s="56"/>
      <c r="H8" s="56"/>
    </row>
    <row r="9" spans="1:8" ht="15" customHeight="1" x14ac:dyDescent="0.4">
      <c r="A9" s="56" t="s">
        <v>54</v>
      </c>
      <c r="B9" s="56"/>
      <c r="C9" s="60">
        <f>IF('【別紙２】単品スライド調書（記入例）'!B8="","",'【別紙２】単品スライド調書（記入例）'!B8)</f>
        <v>90000000</v>
      </c>
      <c r="D9" s="61"/>
      <c r="E9" s="59" t="s">
        <v>63</v>
      </c>
      <c r="F9" s="56"/>
      <c r="G9" s="56"/>
      <c r="H9" s="56"/>
    </row>
    <row r="10" spans="1:8" ht="9" customHeight="1" x14ac:dyDescent="0.4"/>
    <row r="11" spans="1:8" ht="15" customHeight="1" x14ac:dyDescent="0.4">
      <c r="A11" s="24" t="s">
        <v>8</v>
      </c>
    </row>
    <row r="12" spans="1:8" s="27" customFormat="1" ht="30" customHeight="1" x14ac:dyDescent="0.4">
      <c r="A12" s="29" t="s">
        <v>9</v>
      </c>
      <c r="B12" s="29" t="s">
        <v>10</v>
      </c>
      <c r="C12" s="30" t="s">
        <v>90</v>
      </c>
      <c r="D12" s="30" t="s">
        <v>73</v>
      </c>
      <c r="E12" s="30" t="s">
        <v>59</v>
      </c>
      <c r="F12" s="30" t="s">
        <v>68</v>
      </c>
      <c r="G12" s="30" t="s">
        <v>67</v>
      </c>
    </row>
    <row r="13" spans="1:8" ht="15" customHeight="1" x14ac:dyDescent="0.4">
      <c r="A13" s="36" t="str">
        <f>'【別紙２】単品スライド調書（記入例）'!A13</f>
        <v>鋼材（厚板）</v>
      </c>
      <c r="B13" s="36" t="str">
        <f>'【別紙２】単品スライド調書（記入例）'!B13</f>
        <v>無規格
12≦ｔ≦25</v>
      </c>
      <c r="C13" s="42">
        <f>'【別紙２】単品スライド調書（記入例）'!G13</f>
        <v>100</v>
      </c>
      <c r="D13" s="31">
        <v>108000</v>
      </c>
      <c r="E13" s="42">
        <f>C13*D13</f>
        <v>10800000</v>
      </c>
      <c r="F13" s="42">
        <f>'【別紙２】単品スライド調書（記入例）'!AH13</f>
        <v>12900000</v>
      </c>
      <c r="G13" s="42">
        <f>IFERROR(F13-E13,"")</f>
        <v>2100000</v>
      </c>
    </row>
    <row r="14" spans="1:8" ht="15" customHeight="1" x14ac:dyDescent="0.4">
      <c r="A14" s="36" t="str">
        <f>'【別紙２】単品スライド調書（記入例）'!A15</f>
        <v>Ｈ形鋼</v>
      </c>
      <c r="B14" s="36" t="str">
        <f>'【別紙２】単品スライド調書（記入例）'!B15</f>
        <v>350型</v>
      </c>
      <c r="C14" s="42">
        <f>'【別紙２】単品スライド調書（記入例）'!G15</f>
        <v>55</v>
      </c>
      <c r="D14" s="31">
        <v>90000</v>
      </c>
      <c r="E14" s="42">
        <f t="shared" ref="E14" si="0">C14*D14</f>
        <v>4950000</v>
      </c>
      <c r="F14" s="42">
        <f>'【別紙２】単品スライド調書（記入例）'!AH15</f>
        <v>5940000</v>
      </c>
      <c r="G14" s="42">
        <f t="shared" ref="G14:G19" si="1">IFERROR(F14-E14,"")</f>
        <v>990000</v>
      </c>
    </row>
    <row r="15" spans="1:8" ht="15" customHeight="1" x14ac:dyDescent="0.4">
      <c r="A15" s="36">
        <f>'【別紙２】単品スライド調書（記入例）'!A17</f>
        <v>0</v>
      </c>
      <c r="B15" s="36">
        <f>'【別紙２】単品スライド調書（記入例）'!B17</f>
        <v>0</v>
      </c>
      <c r="C15" s="42">
        <f>'【別紙２】単品スライド調書（記入例）'!G17</f>
        <v>0</v>
      </c>
      <c r="D15" s="31"/>
      <c r="E15" s="42">
        <f>C15*D15</f>
        <v>0</v>
      </c>
      <c r="F15" s="42">
        <f>'【別紙２】単品スライド調書（記入例）'!AH17</f>
        <v>0</v>
      </c>
      <c r="G15" s="42">
        <f t="shared" si="1"/>
        <v>0</v>
      </c>
    </row>
    <row r="16" spans="1:8" ht="15" customHeight="1" x14ac:dyDescent="0.4">
      <c r="A16" s="36">
        <f>'【別紙２】単品スライド調書（記入例）'!A19</f>
        <v>0</v>
      </c>
      <c r="B16" s="36">
        <f>'【別紙２】単品スライド調書（記入例）'!B19</f>
        <v>0</v>
      </c>
      <c r="C16" s="42">
        <f>'【別紙２】単品スライド調書（記入例）'!G19</f>
        <v>0</v>
      </c>
      <c r="D16" s="31"/>
      <c r="E16" s="42">
        <f t="shared" ref="E16:E19" si="2">C16*D16</f>
        <v>0</v>
      </c>
      <c r="F16" s="42">
        <f>'【別紙２】単品スライド調書（記入例）'!AH19</f>
        <v>0</v>
      </c>
      <c r="G16" s="42">
        <f t="shared" si="1"/>
        <v>0</v>
      </c>
    </row>
    <row r="17" spans="1:7" ht="15" customHeight="1" x14ac:dyDescent="0.4">
      <c r="A17" s="36">
        <f>'【別紙２】単品スライド調書（記入例）'!A21</f>
        <v>0</v>
      </c>
      <c r="B17" s="36">
        <f>'【別紙２】単品スライド調書（記入例）'!B21</f>
        <v>0</v>
      </c>
      <c r="C17" s="42">
        <f>'【別紙２】単品スライド調書（記入例）'!G21</f>
        <v>0</v>
      </c>
      <c r="D17" s="31"/>
      <c r="E17" s="42">
        <f t="shared" si="2"/>
        <v>0</v>
      </c>
      <c r="F17" s="42">
        <f>'【別紙２】単品スライド調書（記入例）'!AH21</f>
        <v>0</v>
      </c>
      <c r="G17" s="42">
        <f t="shared" si="1"/>
        <v>0</v>
      </c>
    </row>
    <row r="18" spans="1:7" ht="15" customHeight="1" x14ac:dyDescent="0.4">
      <c r="A18" s="36">
        <f>'【別紙２】単品スライド調書（記入例）'!A23</f>
        <v>0</v>
      </c>
      <c r="B18" s="36">
        <f>'【別紙２】単品スライド調書（記入例）'!B23</f>
        <v>0</v>
      </c>
      <c r="C18" s="42">
        <f>'【別紙２】単品スライド調書（記入例）'!G23</f>
        <v>0</v>
      </c>
      <c r="D18" s="31"/>
      <c r="E18" s="42">
        <f t="shared" si="2"/>
        <v>0</v>
      </c>
      <c r="F18" s="42">
        <f>'【別紙２】単品スライド調書（記入例）'!AH23</f>
        <v>0</v>
      </c>
      <c r="G18" s="42">
        <f t="shared" si="1"/>
        <v>0</v>
      </c>
    </row>
    <row r="19" spans="1:7" ht="15" customHeight="1" x14ac:dyDescent="0.4">
      <c r="A19" s="36">
        <f>'【別紙２】単品スライド調書（記入例）'!A25</f>
        <v>0</v>
      </c>
      <c r="B19" s="36">
        <f>'【別紙２】単品スライド調書（記入例）'!B25</f>
        <v>0</v>
      </c>
      <c r="C19" s="42">
        <f>'【別紙２】単品スライド調書（記入例）'!G25</f>
        <v>0</v>
      </c>
      <c r="D19" s="31"/>
      <c r="E19" s="42">
        <f t="shared" si="2"/>
        <v>0</v>
      </c>
      <c r="F19" s="42">
        <f>'【別紙２】単品スライド調書（記入例）'!AH25</f>
        <v>0</v>
      </c>
      <c r="G19" s="42">
        <f t="shared" si="1"/>
        <v>0</v>
      </c>
    </row>
    <row r="20" spans="1:7" ht="15" customHeight="1" x14ac:dyDescent="0.4">
      <c r="A20" s="33"/>
      <c r="B20" s="33"/>
      <c r="C20" s="33"/>
      <c r="D20" s="33"/>
      <c r="E20" s="33"/>
      <c r="F20" s="34" t="s">
        <v>60</v>
      </c>
      <c r="G20" s="46">
        <f>SUM(G13:G19)</f>
        <v>3090000</v>
      </c>
    </row>
    <row r="21" spans="1:7" ht="15" customHeight="1" x14ac:dyDescent="0.4">
      <c r="A21" s="33"/>
      <c r="B21" s="54" t="s">
        <v>61</v>
      </c>
      <c r="C21" s="54"/>
      <c r="D21" s="54"/>
      <c r="E21" s="54"/>
      <c r="F21" s="55"/>
      <c r="G21" s="38">
        <f>IF(ROUNDDOWN(G20*1.1-C$9*0.01,0)&lt;=0,"なし",ROUNDDOWN(G20*1.1-C$9*0.01,0))</f>
        <v>2499000</v>
      </c>
    </row>
    <row r="22" spans="1:7" ht="9" customHeight="1" x14ac:dyDescent="0.4"/>
    <row r="23" spans="1:7" ht="15" customHeight="1" x14ac:dyDescent="0.4">
      <c r="A23" s="24" t="s">
        <v>62</v>
      </c>
    </row>
    <row r="24" spans="1:7" s="27" customFormat="1" ht="30" customHeight="1" x14ac:dyDescent="0.4">
      <c r="A24" s="29" t="s">
        <v>9</v>
      </c>
      <c r="B24" s="29" t="s">
        <v>10</v>
      </c>
      <c r="C24" s="30" t="s">
        <v>52</v>
      </c>
      <c r="D24" s="30" t="s">
        <v>73</v>
      </c>
      <c r="E24" s="30" t="s">
        <v>59</v>
      </c>
      <c r="F24" s="30" t="s">
        <v>68</v>
      </c>
      <c r="G24" s="30" t="s">
        <v>67</v>
      </c>
    </row>
    <row r="25" spans="1:7" ht="15" customHeight="1" x14ac:dyDescent="0.4">
      <c r="A25" s="36" t="str">
        <f>'【別紙２】単品スライド調書（記入例）'!A33</f>
        <v>軽油</v>
      </c>
      <c r="B25" s="36" t="str">
        <f>'【別紙２】単品スライド調書（記入例）'!B33</f>
        <v>1.2号</v>
      </c>
      <c r="C25" s="42">
        <f>'【別紙２】単品スライド調書（記入例）'!G33</f>
        <v>58000</v>
      </c>
      <c r="D25" s="31">
        <v>72</v>
      </c>
      <c r="E25" s="42">
        <f>C25*D25</f>
        <v>4176000</v>
      </c>
      <c r="F25" s="42">
        <f>'【別紙２】単品スライド調書（記入例）'!AH33</f>
        <v>5253500</v>
      </c>
      <c r="G25" s="42">
        <f>IFERROR(F25-E25,"")</f>
        <v>1077500</v>
      </c>
    </row>
    <row r="26" spans="1:7" ht="15" customHeight="1" x14ac:dyDescent="0.4">
      <c r="A26" s="36" t="str">
        <f>'【別紙２】単品スライド調書（記入例）'!A35</f>
        <v>ガソリン</v>
      </c>
      <c r="B26" s="36" t="str">
        <f>'【別紙２】単品スライド調書（記入例）'!B35</f>
        <v>レギュラー</v>
      </c>
      <c r="C26" s="42">
        <f>'【別紙２】単品スライド調書（記入例）'!G35</f>
        <v>12000</v>
      </c>
      <c r="D26" s="31">
        <v>100</v>
      </c>
      <c r="E26" s="42">
        <f t="shared" ref="E26" si="3">C26*D26</f>
        <v>1200000</v>
      </c>
      <c r="F26" s="42">
        <f>'【別紙２】単品スライド調書（記入例）'!AH35</f>
        <v>1545100</v>
      </c>
      <c r="G26" s="42">
        <f t="shared" ref="G26:G31" si="4">IFERROR(F26-E26,"")</f>
        <v>345100</v>
      </c>
    </row>
    <row r="27" spans="1:7" ht="15" customHeight="1" x14ac:dyDescent="0.4">
      <c r="A27" s="36">
        <f>'【別紙２】単品スライド調書（記入例）'!A37</f>
        <v>0</v>
      </c>
      <c r="B27" s="36">
        <f>'【別紙２】単品スライド調書（記入例）'!B37</f>
        <v>0</v>
      </c>
      <c r="C27" s="42">
        <f>'【別紙２】単品スライド調書（記入例）'!G37</f>
        <v>0</v>
      </c>
      <c r="D27" s="31"/>
      <c r="E27" s="42">
        <f>C27*D27</f>
        <v>0</v>
      </c>
      <c r="F27" s="42">
        <f>'【別紙２】単品スライド調書（記入例）'!AH37</f>
        <v>0</v>
      </c>
      <c r="G27" s="42">
        <f t="shared" si="4"/>
        <v>0</v>
      </c>
    </row>
    <row r="28" spans="1:7" ht="15" customHeight="1" x14ac:dyDescent="0.4">
      <c r="A28" s="36">
        <f>'【別紙２】単品スライド調書（記入例）'!A39</f>
        <v>0</v>
      </c>
      <c r="B28" s="36">
        <f>'【別紙２】単品スライド調書（記入例）'!B39</f>
        <v>0</v>
      </c>
      <c r="C28" s="42">
        <f>'【別紙２】単品スライド調書（記入例）'!G39</f>
        <v>0</v>
      </c>
      <c r="D28" s="31"/>
      <c r="E28" s="42">
        <f>C28*D28</f>
        <v>0</v>
      </c>
      <c r="F28" s="42">
        <f>'【別紙２】単品スライド調書（記入例）'!AH39</f>
        <v>0</v>
      </c>
      <c r="G28" s="42">
        <f t="shared" si="4"/>
        <v>0</v>
      </c>
    </row>
    <row r="29" spans="1:7" ht="15" customHeight="1" x14ac:dyDescent="0.4">
      <c r="A29" s="36">
        <f>'【別紙２】単品スライド調書（記入例）'!A41</f>
        <v>0</v>
      </c>
      <c r="B29" s="36">
        <f>'【別紙２】単品スライド調書（記入例）'!B41</f>
        <v>0</v>
      </c>
      <c r="C29" s="42">
        <f>'【別紙２】単品スライド調書（記入例）'!G41</f>
        <v>0</v>
      </c>
      <c r="D29" s="31"/>
      <c r="E29" s="42">
        <f>C29*D29</f>
        <v>0</v>
      </c>
      <c r="F29" s="42">
        <f>'【別紙２】単品スライド調書（記入例）'!AH41</f>
        <v>0</v>
      </c>
      <c r="G29" s="42">
        <f t="shared" si="4"/>
        <v>0</v>
      </c>
    </row>
    <row r="30" spans="1:7" ht="15" customHeight="1" x14ac:dyDescent="0.4">
      <c r="A30" s="36">
        <f>'【別紙２】単品スライド調書（記入例）'!A43</f>
        <v>0</v>
      </c>
      <c r="B30" s="36">
        <f>'【別紙２】単品スライド調書（記入例）'!B43</f>
        <v>0</v>
      </c>
      <c r="C30" s="42">
        <f>'【別紙２】単品スライド調書（記入例）'!G43</f>
        <v>0</v>
      </c>
      <c r="D30" s="31"/>
      <c r="E30" s="42">
        <f t="shared" ref="E30:E31" si="5">C30*D30</f>
        <v>0</v>
      </c>
      <c r="F30" s="42">
        <f>'【別紙２】単品スライド調書（記入例）'!AH43</f>
        <v>0</v>
      </c>
      <c r="G30" s="42">
        <f t="shared" si="4"/>
        <v>0</v>
      </c>
    </row>
    <row r="31" spans="1:7" ht="15" customHeight="1" x14ac:dyDescent="0.4">
      <c r="A31" s="36">
        <f>'【別紙２】単品スライド調書（記入例）'!A45</f>
        <v>0</v>
      </c>
      <c r="B31" s="36">
        <f>'【別紙２】単品スライド調書（記入例）'!B45</f>
        <v>0</v>
      </c>
      <c r="C31" s="42">
        <f>'【別紙２】単品スライド調書（記入例）'!G45</f>
        <v>0</v>
      </c>
      <c r="D31" s="31"/>
      <c r="E31" s="42">
        <f t="shared" si="5"/>
        <v>0</v>
      </c>
      <c r="F31" s="42">
        <f>'【別紙２】単品スライド調書（記入例）'!AH45</f>
        <v>0</v>
      </c>
      <c r="G31" s="42">
        <f t="shared" si="4"/>
        <v>0</v>
      </c>
    </row>
    <row r="32" spans="1:7" ht="15" customHeight="1" x14ac:dyDescent="0.4">
      <c r="A32" s="33"/>
      <c r="B32" s="33"/>
      <c r="C32" s="33"/>
      <c r="D32" s="33"/>
      <c r="E32" s="33"/>
      <c r="F32" s="34" t="s">
        <v>60</v>
      </c>
      <c r="G32" s="46">
        <f>SUM(G25:G31)</f>
        <v>1422600</v>
      </c>
    </row>
    <row r="33" spans="1:7" ht="15" customHeight="1" x14ac:dyDescent="0.4">
      <c r="A33" s="33"/>
      <c r="B33" s="54" t="s">
        <v>61</v>
      </c>
      <c r="C33" s="54"/>
      <c r="D33" s="54"/>
      <c r="E33" s="54"/>
      <c r="F33" s="55"/>
      <c r="G33" s="37">
        <f>IF(ROUNDDOWN(G32*1.1-C$9*0.01,0)&lt;=0,"なし",ROUNDDOWN(G32*1.1-C$9*0.01,0))</f>
        <v>664860</v>
      </c>
    </row>
    <row r="34" spans="1:7" ht="9" customHeight="1" x14ac:dyDescent="0.4"/>
    <row r="35" spans="1:7" ht="15" customHeight="1" x14ac:dyDescent="0.4">
      <c r="A35" s="24" t="s">
        <v>46</v>
      </c>
    </row>
    <row r="36" spans="1:7" ht="15" customHeight="1" x14ac:dyDescent="0.4">
      <c r="A36" s="50" t="str">
        <f>'【別紙２】単品スライド調書（記入例）'!A51</f>
        <v>【　　　　　　　　】</v>
      </c>
    </row>
    <row r="37" spans="1:7" s="27" customFormat="1" ht="30" customHeight="1" x14ac:dyDescent="0.4">
      <c r="A37" s="29" t="s">
        <v>9</v>
      </c>
      <c r="B37" s="29" t="s">
        <v>10</v>
      </c>
      <c r="C37" s="30" t="s">
        <v>52</v>
      </c>
      <c r="D37" s="30" t="s">
        <v>73</v>
      </c>
      <c r="E37" s="30" t="s">
        <v>59</v>
      </c>
      <c r="F37" s="30" t="s">
        <v>68</v>
      </c>
      <c r="G37" s="30" t="s">
        <v>67</v>
      </c>
    </row>
    <row r="38" spans="1:7" ht="15" customHeight="1" x14ac:dyDescent="0.4">
      <c r="A38" s="36">
        <f>'【別紙２】単品スライド調書（記入例）'!A54</f>
        <v>0</v>
      </c>
      <c r="B38" s="36">
        <f>'【別紙２】単品スライド調書（記入例）'!B54</f>
        <v>0</v>
      </c>
      <c r="C38" s="42">
        <f>'【別紙２】単品スライド調書（記入例）'!G54</f>
        <v>0</v>
      </c>
      <c r="D38" s="31"/>
      <c r="E38" s="42">
        <f>C38*D38</f>
        <v>0</v>
      </c>
      <c r="F38" s="42">
        <f>'【別紙２】単品スライド調書（記入例）'!AH54</f>
        <v>0</v>
      </c>
      <c r="G38" s="42">
        <f>IFERROR(F38-E38,"")</f>
        <v>0</v>
      </c>
    </row>
    <row r="39" spans="1:7" ht="15" customHeight="1" x14ac:dyDescent="0.4">
      <c r="A39" s="36">
        <f>'【別紙２】単品スライド調書（記入例）'!A56</f>
        <v>0</v>
      </c>
      <c r="B39" s="36">
        <f>'【別紙２】単品スライド調書（記入例）'!B56</f>
        <v>0</v>
      </c>
      <c r="C39" s="42">
        <f>'【別紙２】単品スライド調書（記入例）'!G56</f>
        <v>0</v>
      </c>
      <c r="D39" s="31"/>
      <c r="E39" s="42">
        <f t="shared" ref="E39" si="6">C39*D39</f>
        <v>0</v>
      </c>
      <c r="F39" s="42">
        <f>'【別紙２】単品スライド調書（記入例）'!AH56</f>
        <v>0</v>
      </c>
      <c r="G39" s="42">
        <f t="shared" ref="G39:G44" si="7">IFERROR(F39-E39,"")</f>
        <v>0</v>
      </c>
    </row>
    <row r="40" spans="1:7" ht="15" customHeight="1" x14ac:dyDescent="0.4">
      <c r="A40" s="36">
        <f>'【別紙２】単品スライド調書（記入例）'!A58</f>
        <v>0</v>
      </c>
      <c r="B40" s="36">
        <f>'【別紙２】単品スライド調書（記入例）'!B58</f>
        <v>0</v>
      </c>
      <c r="C40" s="42">
        <f>'【別紙２】単品スライド調書（記入例）'!G58</f>
        <v>0</v>
      </c>
      <c r="D40" s="31"/>
      <c r="E40" s="42">
        <f>C40*D40</f>
        <v>0</v>
      </c>
      <c r="F40" s="42">
        <f>'【別紙２】単品スライド調書（記入例）'!AH58</f>
        <v>0</v>
      </c>
      <c r="G40" s="42">
        <f t="shared" si="7"/>
        <v>0</v>
      </c>
    </row>
    <row r="41" spans="1:7" ht="15" customHeight="1" x14ac:dyDescent="0.4">
      <c r="A41" s="36">
        <f>'【別紙２】単品スライド調書（記入例）'!A60</f>
        <v>0</v>
      </c>
      <c r="B41" s="36">
        <f>'【別紙２】単品スライド調書（記入例）'!B60</f>
        <v>0</v>
      </c>
      <c r="C41" s="42">
        <f>'【別紙２】単品スライド調書（記入例）'!G60</f>
        <v>0</v>
      </c>
      <c r="D41" s="31"/>
      <c r="E41" s="42">
        <f>C41*D41</f>
        <v>0</v>
      </c>
      <c r="F41" s="42">
        <f>'【別紙２】単品スライド調書（記入例）'!AH60</f>
        <v>0</v>
      </c>
      <c r="G41" s="42">
        <f t="shared" si="7"/>
        <v>0</v>
      </c>
    </row>
    <row r="42" spans="1:7" ht="15" customHeight="1" x14ac:dyDescent="0.4">
      <c r="A42" s="36">
        <f>'【別紙２】単品スライド調書（記入例）'!A62</f>
        <v>0</v>
      </c>
      <c r="B42" s="36">
        <f>'【別紙２】単品スライド調書（記入例）'!B62</f>
        <v>0</v>
      </c>
      <c r="C42" s="42">
        <f>'【別紙２】単品スライド調書（記入例）'!G62</f>
        <v>0</v>
      </c>
      <c r="D42" s="31"/>
      <c r="E42" s="42">
        <f>C42*D42</f>
        <v>0</v>
      </c>
      <c r="F42" s="42">
        <f>'【別紙２】単品スライド調書（記入例）'!AH62</f>
        <v>0</v>
      </c>
      <c r="G42" s="42">
        <f t="shared" si="7"/>
        <v>0</v>
      </c>
    </row>
    <row r="43" spans="1:7" ht="15" customHeight="1" x14ac:dyDescent="0.4">
      <c r="A43" s="36">
        <f>'【別紙２】単品スライド調書（記入例）'!A64</f>
        <v>0</v>
      </c>
      <c r="B43" s="36">
        <f>'【別紙２】単品スライド調書（記入例）'!B64</f>
        <v>0</v>
      </c>
      <c r="C43" s="42">
        <f>'【別紙２】単品スライド調書（記入例）'!G64</f>
        <v>0</v>
      </c>
      <c r="D43" s="31"/>
      <c r="E43" s="42">
        <f t="shared" ref="E43:E44" si="8">C43*D43</f>
        <v>0</v>
      </c>
      <c r="F43" s="42">
        <f>'【別紙２】単品スライド調書（記入例）'!AH64</f>
        <v>0</v>
      </c>
      <c r="G43" s="42">
        <f t="shared" si="7"/>
        <v>0</v>
      </c>
    </row>
    <row r="44" spans="1:7" ht="15" customHeight="1" x14ac:dyDescent="0.4">
      <c r="A44" s="36">
        <f>'【別紙２】単品スライド調書（記入例）'!A66</f>
        <v>0</v>
      </c>
      <c r="B44" s="36">
        <f>'【別紙２】単品スライド調書（記入例）'!B66</f>
        <v>0</v>
      </c>
      <c r="C44" s="42">
        <f>'【別紙２】単品スライド調書（記入例）'!G66</f>
        <v>0</v>
      </c>
      <c r="D44" s="31"/>
      <c r="E44" s="42">
        <f t="shared" si="8"/>
        <v>0</v>
      </c>
      <c r="F44" s="42">
        <f>'【別紙２】単品スライド調書（記入例）'!AH66</f>
        <v>0</v>
      </c>
      <c r="G44" s="42">
        <f t="shared" si="7"/>
        <v>0</v>
      </c>
    </row>
    <row r="45" spans="1:7" ht="15" customHeight="1" x14ac:dyDescent="0.4">
      <c r="A45" s="33"/>
      <c r="B45" s="33"/>
      <c r="C45" s="33"/>
      <c r="D45" s="33"/>
      <c r="E45" s="33"/>
      <c r="F45" s="34" t="s">
        <v>60</v>
      </c>
      <c r="G45" s="46">
        <f>SUM(G38:G44)</f>
        <v>0</v>
      </c>
    </row>
    <row r="46" spans="1:7" ht="15" customHeight="1" x14ac:dyDescent="0.4">
      <c r="A46" s="33"/>
      <c r="B46" s="54" t="s">
        <v>61</v>
      </c>
      <c r="C46" s="54"/>
      <c r="D46" s="54"/>
      <c r="E46" s="54"/>
      <c r="F46" s="55"/>
      <c r="G46" s="37" t="str">
        <f>IF(ROUNDDOWN(G45*1.1-C$9*0.01,0)&lt;=0,"なし",ROUNDDOWN(G45*1.1-C$9*0.01,0))</f>
        <v>なし</v>
      </c>
    </row>
    <row r="48" spans="1:7" ht="15" customHeight="1" x14ac:dyDescent="0.4">
      <c r="A48" s="39" t="s">
        <v>65</v>
      </c>
      <c r="B48" s="40"/>
      <c r="C48" s="24" t="s">
        <v>72</v>
      </c>
    </row>
    <row r="49" spans="1:3" ht="15" customHeight="1" x14ac:dyDescent="0.4">
      <c r="B49" s="41"/>
      <c r="C49" s="24" t="s">
        <v>64</v>
      </c>
    </row>
    <row r="50" spans="1:3" ht="15" customHeight="1" x14ac:dyDescent="0.4">
      <c r="A50" s="39"/>
    </row>
  </sheetData>
  <mergeCells count="21">
    <mergeCell ref="B21:F21"/>
    <mergeCell ref="B33:F33"/>
    <mergeCell ref="B46:F46"/>
    <mergeCell ref="A8:B8"/>
    <mergeCell ref="C8:D8"/>
    <mergeCell ref="E8:H8"/>
    <mergeCell ref="A9:B9"/>
    <mergeCell ref="C9:D9"/>
    <mergeCell ref="E9:H9"/>
    <mergeCell ref="A6:B6"/>
    <mergeCell ref="C6:D6"/>
    <mergeCell ref="F6:G6"/>
    <mergeCell ref="A7:B7"/>
    <mergeCell ref="C7:D7"/>
    <mergeCell ref="E7:H7"/>
    <mergeCell ref="A3:B3"/>
    <mergeCell ref="C3:H3"/>
    <mergeCell ref="A4:B4"/>
    <mergeCell ref="C4:H4"/>
    <mergeCell ref="A5:B5"/>
    <mergeCell ref="C5:H5"/>
  </mergeCells>
  <phoneticPr fontId="2"/>
  <pageMargins left="0.7" right="0.7" top="0.75" bottom="0.75" header="0.3" footer="0.3"/>
  <pageSetup paperSize="9" scale="9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2C82-EADE-4099-9584-D84236AF437D}">
  <sheetPr>
    <tabColor rgb="FFFFC000"/>
    <pageSetUpPr fitToPage="1"/>
  </sheetPr>
  <dimension ref="A1:AK69"/>
  <sheetViews>
    <sheetView view="pageBreakPreview" zoomScale="85" zoomScaleNormal="85" zoomScaleSheetLayoutView="85" workbookViewId="0">
      <selection activeCell="Q7" sqref="Q7"/>
    </sheetView>
  </sheetViews>
  <sheetFormatPr defaultRowHeight="12.75" customHeight="1" x14ac:dyDescent="0.4"/>
  <cols>
    <col min="1" max="1" width="15.625" style="1" bestFit="1" customWidth="1"/>
    <col min="2" max="2" width="9.125" style="1" bestFit="1" customWidth="1"/>
    <col min="3" max="3" width="9" style="1"/>
    <col min="4" max="4" width="4.5" style="1" bestFit="1" customWidth="1"/>
    <col min="5" max="5" width="7.5" style="1" bestFit="1" customWidth="1"/>
    <col min="6" max="6" width="9.5" style="1" customWidth="1"/>
    <col min="7" max="7" width="9" style="1"/>
    <col min="8" max="8" width="9.125" style="1" bestFit="1" customWidth="1"/>
    <col min="9" max="9" width="5.625" style="1" customWidth="1"/>
    <col min="10" max="10" width="7.5" style="1" customWidth="1"/>
    <col min="11" max="11" width="5.625" style="1" customWidth="1"/>
    <col min="12" max="12" width="7.5" style="1" customWidth="1"/>
    <col min="13" max="13" width="5.625" style="1" customWidth="1"/>
    <col min="14" max="14" width="7.5" style="1" customWidth="1"/>
    <col min="15" max="15" width="5.625" style="1" customWidth="1"/>
    <col min="16" max="16" width="7.5" style="1" customWidth="1"/>
    <col min="17" max="17" width="5.625" style="1" customWidth="1"/>
    <col min="18" max="18" width="7.5" style="1" customWidth="1"/>
    <col min="19" max="19" width="5.625" style="1" customWidth="1"/>
    <col min="20" max="20" width="7.5" style="1" customWidth="1"/>
    <col min="21" max="21" width="5.625" style="1" customWidth="1"/>
    <col min="22" max="22" width="7.5" style="1" customWidth="1"/>
    <col min="23" max="23" width="5.625" style="1" customWidth="1"/>
    <col min="24" max="24" width="7.5" style="1" customWidth="1"/>
    <col min="25" max="25" width="5.625" style="1" customWidth="1"/>
    <col min="26" max="26" width="7.5" style="1" customWidth="1"/>
    <col min="27" max="27" width="5.625" style="1" customWidth="1"/>
    <col min="28" max="28" width="7.5" style="1" customWidth="1"/>
    <col min="29" max="29" width="5.625" style="1" customWidth="1"/>
    <col min="30" max="30" width="7.5" style="1" customWidth="1"/>
    <col min="31" max="31" width="5.625" style="1" customWidth="1"/>
    <col min="32" max="32" width="7.5" style="1" customWidth="1"/>
    <col min="33" max="33" width="8.5" style="1" customWidth="1"/>
    <col min="34" max="35" width="10.75" style="1" customWidth="1"/>
    <col min="36" max="36" width="7" style="1" customWidth="1"/>
    <col min="37" max="37" width="11.75" style="1" customWidth="1"/>
    <col min="38" max="16384" width="9" style="1"/>
  </cols>
  <sheetData>
    <row r="1" spans="1:37" ht="27" customHeight="1" x14ac:dyDescent="0.4">
      <c r="A1" s="43" t="s">
        <v>74</v>
      </c>
      <c r="AK1" s="26" t="s">
        <v>71</v>
      </c>
    </row>
    <row r="2" spans="1:37" ht="12.75" customHeight="1" x14ac:dyDescent="0.4">
      <c r="A2" s="3" t="s">
        <v>2</v>
      </c>
      <c r="B2" s="97" t="s">
        <v>77</v>
      </c>
      <c r="C2" s="97"/>
      <c r="D2" s="97"/>
      <c r="E2" s="97"/>
      <c r="F2" s="97"/>
      <c r="G2" s="97"/>
      <c r="H2" s="3" t="s">
        <v>1</v>
      </c>
      <c r="I2" s="97" t="s">
        <v>76</v>
      </c>
      <c r="J2" s="97"/>
      <c r="K2" s="97"/>
      <c r="L2" s="97"/>
      <c r="M2" s="97"/>
      <c r="N2" s="97"/>
    </row>
    <row r="3" spans="1:37" ht="12.75" customHeight="1" x14ac:dyDescent="0.4">
      <c r="A3" s="3" t="s">
        <v>3</v>
      </c>
      <c r="B3" s="97" t="s">
        <v>75</v>
      </c>
      <c r="C3" s="97"/>
      <c r="D3" s="97"/>
      <c r="E3" s="97"/>
      <c r="F3" s="97"/>
      <c r="G3" s="97"/>
      <c r="H3" s="3" t="s">
        <v>4</v>
      </c>
      <c r="I3" s="98" t="s">
        <v>78</v>
      </c>
      <c r="J3" s="99"/>
      <c r="K3" s="10" t="s">
        <v>5</v>
      </c>
      <c r="L3" s="100" t="s">
        <v>79</v>
      </c>
      <c r="M3" s="99"/>
      <c r="N3" s="11" t="s">
        <v>6</v>
      </c>
    </row>
    <row r="4" spans="1:37" ht="12.75" customHeight="1" x14ac:dyDescent="0.4">
      <c r="A4" s="3" t="s">
        <v>16</v>
      </c>
      <c r="B4" s="101"/>
      <c r="C4" s="102"/>
      <c r="D4" s="91" t="s">
        <v>47</v>
      </c>
      <c r="E4" s="91"/>
      <c r="F4" s="91"/>
      <c r="G4" s="92"/>
      <c r="H4" s="7"/>
    </row>
    <row r="5" spans="1:37" ht="12.75" customHeight="1" x14ac:dyDescent="0.4">
      <c r="A5" s="3" t="s">
        <v>17</v>
      </c>
      <c r="B5" s="89">
        <v>90000000</v>
      </c>
      <c r="C5" s="90"/>
      <c r="D5" s="91" t="s">
        <v>48</v>
      </c>
      <c r="E5" s="91"/>
      <c r="F5" s="91"/>
      <c r="G5" s="92"/>
      <c r="H5" s="7"/>
    </row>
    <row r="6" spans="1:37" ht="12.75" customHeight="1" x14ac:dyDescent="0.4">
      <c r="A6" s="3" t="s">
        <v>39</v>
      </c>
      <c r="B6" s="93" t="str">
        <f>IFERROR(ROUNDDOWN(B5/B4*100,4),"")</f>
        <v/>
      </c>
      <c r="C6" s="94"/>
      <c r="D6" s="25" t="s">
        <v>49</v>
      </c>
      <c r="E6" s="95"/>
      <c r="F6" s="95"/>
      <c r="G6" s="96"/>
      <c r="H6" s="7"/>
    </row>
    <row r="7" spans="1:37" ht="12.75" customHeight="1" x14ac:dyDescent="0.4">
      <c r="A7" s="3" t="s">
        <v>22</v>
      </c>
      <c r="B7" s="89">
        <v>0</v>
      </c>
      <c r="C7" s="90"/>
      <c r="D7" s="91" t="s">
        <v>50</v>
      </c>
      <c r="E7" s="91"/>
      <c r="F7" s="91"/>
      <c r="G7" s="92"/>
      <c r="H7" s="7"/>
    </row>
    <row r="8" spans="1:37" ht="24" customHeight="1" x14ac:dyDescent="0.4">
      <c r="A8" s="21" t="s">
        <v>42</v>
      </c>
      <c r="B8" s="85">
        <f>B5-B7</f>
        <v>90000000</v>
      </c>
      <c r="C8" s="86"/>
      <c r="D8" s="87" t="s">
        <v>51</v>
      </c>
      <c r="E8" s="87"/>
      <c r="F8" s="87"/>
      <c r="G8" s="88"/>
      <c r="H8" s="7"/>
    </row>
    <row r="10" spans="1:37" ht="12.75" customHeight="1" x14ac:dyDescent="0.4">
      <c r="A10" s="1" t="s">
        <v>8</v>
      </c>
      <c r="I10" s="2" t="s">
        <v>45</v>
      </c>
    </row>
    <row r="11" spans="1:37" ht="37.5" customHeight="1" x14ac:dyDescent="0.4">
      <c r="A11" s="84" t="s">
        <v>9</v>
      </c>
      <c r="B11" s="84" t="s">
        <v>10</v>
      </c>
      <c r="C11" s="81" t="s">
        <v>52</v>
      </c>
      <c r="D11" s="84" t="s">
        <v>11</v>
      </c>
      <c r="E11" s="81" t="s">
        <v>19</v>
      </c>
      <c r="F11" s="81" t="s">
        <v>40</v>
      </c>
      <c r="G11" s="84" t="s">
        <v>69</v>
      </c>
      <c r="H11" s="84"/>
      <c r="I11" s="80" t="s">
        <v>12</v>
      </c>
      <c r="J11" s="80"/>
      <c r="K11" s="80" t="s">
        <v>13</v>
      </c>
      <c r="L11" s="80"/>
      <c r="M11" s="80" t="s">
        <v>14</v>
      </c>
      <c r="N11" s="80"/>
      <c r="O11" s="80" t="s">
        <v>23</v>
      </c>
      <c r="P11" s="80"/>
      <c r="Q11" s="80" t="s">
        <v>24</v>
      </c>
      <c r="R11" s="80"/>
      <c r="S11" s="80" t="s">
        <v>25</v>
      </c>
      <c r="T11" s="80"/>
      <c r="U11" s="80" t="s">
        <v>26</v>
      </c>
      <c r="V11" s="80"/>
      <c r="W11" s="80" t="s">
        <v>27</v>
      </c>
      <c r="X11" s="80"/>
      <c r="Y11" s="80" t="s">
        <v>28</v>
      </c>
      <c r="Z11" s="80"/>
      <c r="AA11" s="80" t="s">
        <v>29</v>
      </c>
      <c r="AB11" s="80"/>
      <c r="AC11" s="80" t="s">
        <v>30</v>
      </c>
      <c r="AD11" s="80"/>
      <c r="AE11" s="80" t="s">
        <v>31</v>
      </c>
      <c r="AF11" s="80"/>
      <c r="AG11" s="81" t="s">
        <v>18</v>
      </c>
      <c r="AH11" s="20" t="s">
        <v>35</v>
      </c>
      <c r="AI11" s="20" t="s">
        <v>37</v>
      </c>
      <c r="AJ11" s="81" t="s">
        <v>34</v>
      </c>
      <c r="AK11" s="81" t="s">
        <v>15</v>
      </c>
    </row>
    <row r="12" spans="1:37" ht="24" customHeight="1" x14ac:dyDescent="0.4">
      <c r="A12" s="83"/>
      <c r="B12" s="83"/>
      <c r="C12" s="83"/>
      <c r="D12" s="83"/>
      <c r="E12" s="83"/>
      <c r="F12" s="83"/>
      <c r="G12" s="83"/>
      <c r="H12" s="83"/>
      <c r="I12" s="4" t="s">
        <v>32</v>
      </c>
      <c r="J12" s="4" t="s">
        <v>33</v>
      </c>
      <c r="K12" s="4" t="s">
        <v>32</v>
      </c>
      <c r="L12" s="4" t="s">
        <v>33</v>
      </c>
      <c r="M12" s="4" t="s">
        <v>32</v>
      </c>
      <c r="N12" s="4" t="s">
        <v>33</v>
      </c>
      <c r="O12" s="4" t="s">
        <v>32</v>
      </c>
      <c r="P12" s="4" t="s">
        <v>33</v>
      </c>
      <c r="Q12" s="4" t="s">
        <v>32</v>
      </c>
      <c r="R12" s="4" t="s">
        <v>33</v>
      </c>
      <c r="S12" s="4" t="s">
        <v>32</v>
      </c>
      <c r="T12" s="4" t="s">
        <v>33</v>
      </c>
      <c r="U12" s="4" t="s">
        <v>32</v>
      </c>
      <c r="V12" s="4" t="s">
        <v>33</v>
      </c>
      <c r="W12" s="4" t="s">
        <v>32</v>
      </c>
      <c r="X12" s="4" t="s">
        <v>33</v>
      </c>
      <c r="Y12" s="4" t="s">
        <v>32</v>
      </c>
      <c r="Z12" s="4" t="s">
        <v>33</v>
      </c>
      <c r="AA12" s="4" t="s">
        <v>32</v>
      </c>
      <c r="AB12" s="4" t="s">
        <v>33</v>
      </c>
      <c r="AC12" s="4" t="s">
        <v>32</v>
      </c>
      <c r="AD12" s="4" t="s">
        <v>33</v>
      </c>
      <c r="AE12" s="4" t="s">
        <v>32</v>
      </c>
      <c r="AF12" s="4" t="s">
        <v>33</v>
      </c>
      <c r="AG12" s="82"/>
      <c r="AH12" s="12" t="s">
        <v>36</v>
      </c>
      <c r="AI12" s="12" t="s">
        <v>38</v>
      </c>
      <c r="AJ12" s="82"/>
      <c r="AK12" s="83"/>
    </row>
    <row r="13" spans="1:37" ht="12.75" customHeight="1" x14ac:dyDescent="0.4">
      <c r="A13" s="69" t="s">
        <v>80</v>
      </c>
      <c r="B13" s="71" t="s">
        <v>81</v>
      </c>
      <c r="C13" s="72"/>
      <c r="D13" s="74" t="s">
        <v>82</v>
      </c>
      <c r="E13" s="76"/>
      <c r="F13" s="6"/>
      <c r="G13" s="78">
        <f>I13+K13+M13+O13+Q13+S13+U13+W13+Y13+AA13+AC13+AE13</f>
        <v>100</v>
      </c>
      <c r="H13" s="9" t="s">
        <v>43</v>
      </c>
      <c r="I13" s="13">
        <v>30</v>
      </c>
      <c r="J13" s="13">
        <v>120000</v>
      </c>
      <c r="K13" s="13">
        <v>50</v>
      </c>
      <c r="L13" s="13">
        <v>130000</v>
      </c>
      <c r="M13" s="13">
        <v>20</v>
      </c>
      <c r="N13" s="13">
        <v>140000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5"/>
      <c r="AH13" s="17">
        <f>I13*J13+K13*L13+M13*N13+O13*P13+Q13*R13+S13*T13+U13*V13+W13*X13+Y13*Z13+AA13*AB13+AC13*AD13+AE13*AF13</f>
        <v>12900000</v>
      </c>
      <c r="AI13" s="15">
        <f>IFERROR(IF(G13&lt;C13,AH13,ROUNDDOWN(AH13*C13/G13,0)),"")</f>
        <v>0</v>
      </c>
      <c r="AJ13" s="19"/>
      <c r="AK13" s="66" t="str">
        <f>IFERROR(SUMIF(AJ13:AJ14,"〇",AI13:AI14)-F14,"")</f>
        <v/>
      </c>
    </row>
    <row r="14" spans="1:37" ht="12.75" customHeight="1" x14ac:dyDescent="0.4">
      <c r="A14" s="70"/>
      <c r="B14" s="70"/>
      <c r="C14" s="73"/>
      <c r="D14" s="75"/>
      <c r="E14" s="77"/>
      <c r="F14" s="18" t="str">
        <f>IFERROR(ROUNDDOWN(C13*E13*$B$5/$B$4,0),"")</f>
        <v/>
      </c>
      <c r="G14" s="79"/>
      <c r="H14" s="8" t="s">
        <v>44</v>
      </c>
      <c r="I14" s="45"/>
      <c r="J14" s="14"/>
      <c r="K14" s="45"/>
      <c r="L14" s="14"/>
      <c r="M14" s="45"/>
      <c r="N14" s="14"/>
      <c r="O14" s="45"/>
      <c r="P14" s="14"/>
      <c r="Q14" s="45"/>
      <c r="R14" s="14"/>
      <c r="S14" s="45"/>
      <c r="T14" s="14"/>
      <c r="U14" s="45"/>
      <c r="V14" s="14"/>
      <c r="W14" s="45"/>
      <c r="X14" s="14"/>
      <c r="Y14" s="45"/>
      <c r="Z14" s="14"/>
      <c r="AA14" s="45"/>
      <c r="AB14" s="14"/>
      <c r="AC14" s="45"/>
      <c r="AD14" s="14"/>
      <c r="AE14" s="45"/>
      <c r="AF14" s="14"/>
      <c r="AG14" s="16">
        <f>IFERROR(ROUNDDOWN((I13*J14+K13*L14+M13*N14+O13*P14+Q13*R14+S13*T14+U13*V14+W13*X14+Y13*Z14+AA13*AB14+AC13*AD14+AE13*AF14)/G13,0),"")</f>
        <v>0</v>
      </c>
      <c r="AH14" s="16">
        <f>IFERROR(AG14*C13,"")</f>
        <v>0</v>
      </c>
      <c r="AI14" s="16" t="str">
        <f>IFERROR(ROUNDDOWN(AH14*$B$5/$B$4,0),"")</f>
        <v/>
      </c>
      <c r="AJ14" s="48"/>
      <c r="AK14" s="67"/>
    </row>
    <row r="15" spans="1:37" ht="12.75" customHeight="1" x14ac:dyDescent="0.4">
      <c r="A15" s="69" t="s">
        <v>83</v>
      </c>
      <c r="B15" s="71" t="s">
        <v>84</v>
      </c>
      <c r="C15" s="72"/>
      <c r="D15" s="74" t="s">
        <v>82</v>
      </c>
      <c r="E15" s="76"/>
      <c r="F15" s="6"/>
      <c r="G15" s="78">
        <f>I15+K15+M15+O15+Q15+S15+U15+W15+Y15+AA15+AC15+AE15</f>
        <v>55</v>
      </c>
      <c r="H15" s="9" t="s">
        <v>43</v>
      </c>
      <c r="I15" s="13"/>
      <c r="J15" s="13"/>
      <c r="K15" s="13"/>
      <c r="L15" s="13"/>
      <c r="M15" s="13"/>
      <c r="N15" s="13"/>
      <c r="O15" s="13">
        <v>22</v>
      </c>
      <c r="P15" s="13">
        <v>105000</v>
      </c>
      <c r="Q15" s="13">
        <v>33</v>
      </c>
      <c r="R15" s="13">
        <v>110000</v>
      </c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5"/>
      <c r="AH15" s="17">
        <f>I15*J15+K15*L15+M15*N15+O15*P15+Q15*R15+S15*T15+U15*V15+W15*X15+Y15*Z15+AA15*AB15+AC15*AD15+AE15*AF15</f>
        <v>5940000</v>
      </c>
      <c r="AI15" s="15">
        <f>IFERROR(IF(G15&lt;C15,AH15,ROUNDDOWN(AH15*C15/G15,0)),"")</f>
        <v>0</v>
      </c>
      <c r="AJ15" s="19"/>
      <c r="AK15" s="66" t="str">
        <f>IFERROR(SUMIF(AJ15:AJ16,"〇",AI15:AI16)-F16,"")</f>
        <v/>
      </c>
    </row>
    <row r="16" spans="1:37" ht="12.75" customHeight="1" x14ac:dyDescent="0.4">
      <c r="A16" s="70"/>
      <c r="B16" s="70"/>
      <c r="C16" s="73"/>
      <c r="D16" s="75"/>
      <c r="E16" s="77"/>
      <c r="F16" s="18" t="str">
        <f>IFERROR(ROUNDDOWN(C15*E15*$B$5/$B$4,0),"")</f>
        <v/>
      </c>
      <c r="G16" s="79"/>
      <c r="H16" s="8" t="s">
        <v>44</v>
      </c>
      <c r="I16" s="45"/>
      <c r="J16" s="14"/>
      <c r="K16" s="45"/>
      <c r="L16" s="14"/>
      <c r="M16" s="45"/>
      <c r="N16" s="14"/>
      <c r="O16" s="45"/>
      <c r="P16" s="14"/>
      <c r="Q16" s="45"/>
      <c r="R16" s="14"/>
      <c r="S16" s="45"/>
      <c r="T16" s="14"/>
      <c r="U16" s="45"/>
      <c r="V16" s="14"/>
      <c r="W16" s="45"/>
      <c r="X16" s="14"/>
      <c r="Y16" s="45"/>
      <c r="Z16" s="14"/>
      <c r="AA16" s="45"/>
      <c r="AB16" s="14"/>
      <c r="AC16" s="45"/>
      <c r="AD16" s="14"/>
      <c r="AE16" s="45"/>
      <c r="AF16" s="14"/>
      <c r="AG16" s="16">
        <f>IFERROR(ROUNDDOWN((I15*J16+K15*L16+M15*N16+O15*P16+Q15*R16+S15*T16+U15*V16+W15*X16+Y15*Z16+AA15*AB16+AC15*AD16+AE15*AF16)/G15,0),"")</f>
        <v>0</v>
      </c>
      <c r="AH16" s="16">
        <f>IFERROR(AG16*C15,"")</f>
        <v>0</v>
      </c>
      <c r="AI16" s="16" t="str">
        <f>IFERROR(ROUNDDOWN(AH16*$B$5/$B$4,0),"")</f>
        <v/>
      </c>
      <c r="AJ16" s="48"/>
      <c r="AK16" s="67"/>
    </row>
    <row r="17" spans="1:37" ht="12.75" customHeight="1" x14ac:dyDescent="0.4">
      <c r="A17" s="69"/>
      <c r="B17" s="71"/>
      <c r="C17" s="72"/>
      <c r="D17" s="74"/>
      <c r="E17" s="76"/>
      <c r="F17" s="6"/>
      <c r="G17" s="78">
        <f>I17+K17+M17+O17+Q17+S17+U17+W17+Y17+AA17+AC17+AE17</f>
        <v>0</v>
      </c>
      <c r="H17" s="9" t="s">
        <v>43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5"/>
      <c r="AH17" s="17">
        <f>I17*J17+K17*L17+M17*N17+O17*P17+Q17*R17+S17*T17+U17*V17+W17*X17+Y17*Z17+AA17*AB17+AC17*AD17+AE17*AF17</f>
        <v>0</v>
      </c>
      <c r="AI17" s="15" t="str">
        <f>IFERROR(IF(G17&lt;C17,AH17,ROUNDDOWN(AH17*C17/G17,0)),"")</f>
        <v/>
      </c>
      <c r="AJ17" s="19"/>
      <c r="AK17" s="66" t="str">
        <f>IFERROR(SUMIF(AJ17:AJ18,"〇",AI17:AI18)-F18,"")</f>
        <v/>
      </c>
    </row>
    <row r="18" spans="1:37" ht="12.75" customHeight="1" x14ac:dyDescent="0.4">
      <c r="A18" s="70"/>
      <c r="B18" s="70"/>
      <c r="C18" s="73"/>
      <c r="D18" s="75"/>
      <c r="E18" s="77"/>
      <c r="F18" s="18" t="str">
        <f>IFERROR(ROUNDDOWN(C17*E17*$B$5/$B$4,0),"")</f>
        <v/>
      </c>
      <c r="G18" s="79"/>
      <c r="H18" s="8" t="s">
        <v>44</v>
      </c>
      <c r="I18" s="45"/>
      <c r="J18" s="14"/>
      <c r="K18" s="45"/>
      <c r="L18" s="14"/>
      <c r="M18" s="45"/>
      <c r="N18" s="14"/>
      <c r="O18" s="45"/>
      <c r="P18" s="14"/>
      <c r="Q18" s="45"/>
      <c r="R18" s="14"/>
      <c r="S18" s="45"/>
      <c r="T18" s="14"/>
      <c r="U18" s="45"/>
      <c r="V18" s="14"/>
      <c r="W18" s="45"/>
      <c r="X18" s="14"/>
      <c r="Y18" s="45"/>
      <c r="Z18" s="14"/>
      <c r="AA18" s="45"/>
      <c r="AB18" s="14"/>
      <c r="AC18" s="45"/>
      <c r="AD18" s="14"/>
      <c r="AE18" s="45"/>
      <c r="AF18" s="14"/>
      <c r="AG18" s="16" t="str">
        <f>IFERROR(ROUNDDOWN((I17*J18+K17*L18+M17*N18+O17*P18+Q17*R18+S17*T18+U17*V18+W17*X18+Y17*Z18+AA17*AB18+AC17*AD18+AE17*AF18)/E17,0),"")</f>
        <v/>
      </c>
      <c r="AH18" s="16" t="str">
        <f>IFERROR(AG18*C17,"")</f>
        <v/>
      </c>
      <c r="AI18" s="16" t="str">
        <f>IFERROR(ROUNDDOWN(AH18*$B$5/$B$4,0),"")</f>
        <v/>
      </c>
      <c r="AJ18" s="48"/>
      <c r="AK18" s="67"/>
    </row>
    <row r="19" spans="1:37" ht="12.75" customHeight="1" x14ac:dyDescent="0.4">
      <c r="A19" s="69"/>
      <c r="B19" s="71"/>
      <c r="C19" s="72"/>
      <c r="D19" s="74"/>
      <c r="E19" s="76"/>
      <c r="F19" s="6"/>
      <c r="G19" s="78">
        <f>I19+K19+M19+O19+Q19+S19+U19+W19+Y19+AA19+AC19+AE19</f>
        <v>0</v>
      </c>
      <c r="H19" s="9" t="s">
        <v>43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5"/>
      <c r="AH19" s="17">
        <f>I19*J19+K19*L19+M19*N19+O19*P19+Q19*R19+S19*T19+U19*V19+W19*X19+Y19*Z19+AA19*AB19+AC19*AD19+AE19*AF19</f>
        <v>0</v>
      </c>
      <c r="AI19" s="15" t="str">
        <f>IFERROR(IF(G19&lt;C19,AH19,ROUNDDOWN(AH19*C19/G19,0)),"")</f>
        <v/>
      </c>
      <c r="AJ19" s="19"/>
      <c r="AK19" s="66" t="str">
        <f>IFERROR(SUMIF(AJ19:AJ20,"〇",AI19:AI20)-F20,"")</f>
        <v/>
      </c>
    </row>
    <row r="20" spans="1:37" ht="12.75" customHeight="1" x14ac:dyDescent="0.4">
      <c r="A20" s="70"/>
      <c r="B20" s="70"/>
      <c r="C20" s="73"/>
      <c r="D20" s="75"/>
      <c r="E20" s="77"/>
      <c r="F20" s="18" t="str">
        <f>IFERROR(ROUNDDOWN(C19*E19*$B$5/$B$4,0),"")</f>
        <v/>
      </c>
      <c r="G20" s="79"/>
      <c r="H20" s="8" t="s">
        <v>44</v>
      </c>
      <c r="I20" s="45"/>
      <c r="J20" s="14"/>
      <c r="K20" s="45"/>
      <c r="L20" s="14"/>
      <c r="M20" s="45"/>
      <c r="N20" s="14"/>
      <c r="O20" s="45"/>
      <c r="P20" s="14"/>
      <c r="Q20" s="45"/>
      <c r="R20" s="14"/>
      <c r="S20" s="45"/>
      <c r="T20" s="14"/>
      <c r="U20" s="45"/>
      <c r="V20" s="14"/>
      <c r="W20" s="45"/>
      <c r="X20" s="14"/>
      <c r="Y20" s="45"/>
      <c r="Z20" s="14"/>
      <c r="AA20" s="45"/>
      <c r="AB20" s="14"/>
      <c r="AC20" s="45"/>
      <c r="AD20" s="14"/>
      <c r="AE20" s="45"/>
      <c r="AF20" s="14"/>
      <c r="AG20" s="16" t="str">
        <f>IFERROR(ROUNDDOWN((I19*J20+K19*L20+M19*N20+O19*P20+Q19*R20+S19*T20+U19*V20+W19*X20+Y19*Z20+AA19*AB20+AC19*AD20+AE19*AF20)/G19,0),"")</f>
        <v/>
      </c>
      <c r="AH20" s="16" t="str">
        <f>IFERROR(AG20*C19,"")</f>
        <v/>
      </c>
      <c r="AI20" s="16" t="str">
        <f>IFERROR(ROUNDDOWN(AH20*$B$5/$B$4,0),"")</f>
        <v/>
      </c>
      <c r="AJ20" s="48"/>
      <c r="AK20" s="67"/>
    </row>
    <row r="21" spans="1:37" ht="12.75" customHeight="1" x14ac:dyDescent="0.4">
      <c r="A21" s="69"/>
      <c r="B21" s="71"/>
      <c r="C21" s="72"/>
      <c r="D21" s="74"/>
      <c r="E21" s="76"/>
      <c r="F21" s="6"/>
      <c r="G21" s="78">
        <f>I21+K21+M21+O21+Q21+S21+U21+W21+Y21+AA21+AC21+AE21</f>
        <v>0</v>
      </c>
      <c r="H21" s="9" t="s">
        <v>43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5"/>
      <c r="AH21" s="17">
        <f>I21*J21+K21*L21+M21*N21+O21*P21+Q21*R21+S21*T21+U21*V21+W21*X21+Y21*Z21+AA21*AB21+AC21*AD21+AE21*AF21</f>
        <v>0</v>
      </c>
      <c r="AI21" s="15" t="str">
        <f>IFERROR(IF(G21&lt;C21,AH21,ROUNDDOWN(AH21*C21/G21,0)),"")</f>
        <v/>
      </c>
      <c r="AJ21" s="19"/>
      <c r="AK21" s="66" t="str">
        <f>IFERROR(SUMIF(AJ21:AJ22,"〇",AI21:AI22)-F22,"")</f>
        <v/>
      </c>
    </row>
    <row r="22" spans="1:37" ht="12.75" customHeight="1" x14ac:dyDescent="0.4">
      <c r="A22" s="70"/>
      <c r="B22" s="70"/>
      <c r="C22" s="73"/>
      <c r="D22" s="75"/>
      <c r="E22" s="77"/>
      <c r="F22" s="18" t="str">
        <f>IFERROR(ROUNDDOWN(C21*E21*$B$5/$B$4,0),"")</f>
        <v/>
      </c>
      <c r="G22" s="79"/>
      <c r="H22" s="8" t="s">
        <v>44</v>
      </c>
      <c r="I22" s="45"/>
      <c r="J22" s="14"/>
      <c r="K22" s="45"/>
      <c r="L22" s="14"/>
      <c r="M22" s="45"/>
      <c r="N22" s="14"/>
      <c r="O22" s="45"/>
      <c r="P22" s="14"/>
      <c r="Q22" s="45"/>
      <c r="R22" s="14"/>
      <c r="S22" s="45"/>
      <c r="T22" s="14"/>
      <c r="U22" s="45"/>
      <c r="V22" s="14"/>
      <c r="W22" s="45"/>
      <c r="X22" s="14"/>
      <c r="Y22" s="45"/>
      <c r="Z22" s="14"/>
      <c r="AA22" s="45"/>
      <c r="AB22" s="14"/>
      <c r="AC22" s="45"/>
      <c r="AD22" s="14"/>
      <c r="AE22" s="45"/>
      <c r="AF22" s="14"/>
      <c r="AG22" s="16" t="str">
        <f>IFERROR(ROUNDDOWN((I21*J22+K21*L22+M21*N22+O21*P22+Q21*R22+S21*T22+U21*V22+W21*X22+Y21*Z22+AA21*AB22+AC21*AD22+AE21*AF22)/E21,0),"")</f>
        <v/>
      </c>
      <c r="AH22" s="16" t="str">
        <f>IFERROR(AG22*C21,"")</f>
        <v/>
      </c>
      <c r="AI22" s="16" t="str">
        <f>IFERROR(ROUNDDOWN(AH22*$B$5/$B$4,0),"")</f>
        <v/>
      </c>
      <c r="AJ22" s="48"/>
      <c r="AK22" s="67"/>
    </row>
    <row r="23" spans="1:37" ht="12.75" customHeight="1" x14ac:dyDescent="0.4">
      <c r="A23" s="69"/>
      <c r="B23" s="71"/>
      <c r="C23" s="72"/>
      <c r="D23" s="74"/>
      <c r="E23" s="76"/>
      <c r="F23" s="6"/>
      <c r="G23" s="78">
        <f>I23+K23+M23+O23+Q23+S23+U23+W23+Y23+AA23+AC23+AE23</f>
        <v>0</v>
      </c>
      <c r="H23" s="9" t="s">
        <v>43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5"/>
      <c r="AH23" s="17">
        <f>I23*J23+K23*L23+M23*N23+O23*P23+Q23*R23+S23*T23+U23*V23+W23*X23+Y23*Z23+AA23*AB23+AC23*AD23+AE23*AF23</f>
        <v>0</v>
      </c>
      <c r="AI23" s="15" t="str">
        <f>IFERROR(IF(G23&lt;C23,AH23,ROUNDDOWN(AH23*C23/G23,0)),"")</f>
        <v/>
      </c>
      <c r="AJ23" s="19"/>
      <c r="AK23" s="66" t="str">
        <f>IFERROR(SUMIF(AJ23:AJ24,"〇",AI23:AI24)-F24,"")</f>
        <v/>
      </c>
    </row>
    <row r="24" spans="1:37" ht="12.75" customHeight="1" x14ac:dyDescent="0.4">
      <c r="A24" s="70"/>
      <c r="B24" s="70"/>
      <c r="C24" s="73"/>
      <c r="D24" s="75"/>
      <c r="E24" s="77"/>
      <c r="F24" s="18" t="str">
        <f>IFERROR(ROUNDDOWN(C23*E23*$B$5/$B$4,0),"")</f>
        <v/>
      </c>
      <c r="G24" s="79"/>
      <c r="H24" s="8" t="s">
        <v>44</v>
      </c>
      <c r="I24" s="45"/>
      <c r="J24" s="14"/>
      <c r="K24" s="45"/>
      <c r="L24" s="14"/>
      <c r="M24" s="45"/>
      <c r="N24" s="14"/>
      <c r="O24" s="45"/>
      <c r="P24" s="14"/>
      <c r="Q24" s="45"/>
      <c r="R24" s="14"/>
      <c r="S24" s="45"/>
      <c r="T24" s="14"/>
      <c r="U24" s="45"/>
      <c r="V24" s="14"/>
      <c r="W24" s="45"/>
      <c r="X24" s="14"/>
      <c r="Y24" s="45"/>
      <c r="Z24" s="14"/>
      <c r="AA24" s="45"/>
      <c r="AB24" s="14"/>
      <c r="AC24" s="45"/>
      <c r="AD24" s="14"/>
      <c r="AE24" s="45"/>
      <c r="AF24" s="14"/>
      <c r="AG24" s="16" t="str">
        <f>IFERROR(ROUNDDOWN((I23*J24+K23*L24+M23*N24+O23*P24+Q23*R24+S23*T24+U23*V24+W23*X24+Y23*Z24+AA23*AB24+AC23*AD24+AE23*AF24)/E23,0),"")</f>
        <v/>
      </c>
      <c r="AH24" s="16" t="str">
        <f>IFERROR(AG24*C23,"")</f>
        <v/>
      </c>
      <c r="AI24" s="16" t="str">
        <f>IFERROR(ROUNDDOWN(AH24*$B$5/$B$4,0),"")</f>
        <v/>
      </c>
      <c r="AJ24" s="48"/>
      <c r="AK24" s="67"/>
    </row>
    <row r="25" spans="1:37" ht="12.75" customHeight="1" x14ac:dyDescent="0.4">
      <c r="A25" s="69"/>
      <c r="B25" s="71"/>
      <c r="C25" s="72"/>
      <c r="D25" s="74"/>
      <c r="E25" s="76"/>
      <c r="F25" s="6"/>
      <c r="G25" s="78">
        <f>I25+K25+M25+O25+Q25+S25+U25+W25+Y25+AA25+AC25+AE25</f>
        <v>0</v>
      </c>
      <c r="H25" s="9" t="s">
        <v>43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5"/>
      <c r="AH25" s="17">
        <f>I25*J25+K25*L25+M25*N25+O25*P25+Q25*R25+S25*T25+U25*V25+W25*X25+Y25*Z25+AA25*AB25+AC25*AD25+AE25*AF25</f>
        <v>0</v>
      </c>
      <c r="AI25" s="15" t="str">
        <f>IFERROR(IF(G25&lt;C25,AH25,ROUNDDOWN(AH25*C25/G25,0)),"")</f>
        <v/>
      </c>
      <c r="AJ25" s="19"/>
      <c r="AK25" s="66" t="str">
        <f>IFERROR(SUMIF(AJ25:AJ26,"〇",AI25:AI26)-F26,"")</f>
        <v/>
      </c>
    </row>
    <row r="26" spans="1:37" ht="12.75" customHeight="1" x14ac:dyDescent="0.4">
      <c r="A26" s="70"/>
      <c r="B26" s="70"/>
      <c r="C26" s="73"/>
      <c r="D26" s="75"/>
      <c r="E26" s="77"/>
      <c r="F26" s="18" t="str">
        <f>IFERROR(ROUNDDOWN(C25*E25*$B$5/$B$4,0),"")</f>
        <v/>
      </c>
      <c r="G26" s="79"/>
      <c r="H26" s="8" t="s">
        <v>44</v>
      </c>
      <c r="I26" s="45"/>
      <c r="J26" s="14"/>
      <c r="K26" s="45"/>
      <c r="L26" s="14"/>
      <c r="M26" s="45"/>
      <c r="N26" s="14"/>
      <c r="O26" s="45"/>
      <c r="P26" s="14"/>
      <c r="Q26" s="45"/>
      <c r="R26" s="14"/>
      <c r="S26" s="45"/>
      <c r="T26" s="14"/>
      <c r="U26" s="45"/>
      <c r="V26" s="14"/>
      <c r="W26" s="45"/>
      <c r="X26" s="14"/>
      <c r="Y26" s="45"/>
      <c r="Z26" s="14"/>
      <c r="AA26" s="45"/>
      <c r="AB26" s="14"/>
      <c r="AC26" s="45"/>
      <c r="AD26" s="14"/>
      <c r="AE26" s="45"/>
      <c r="AF26" s="14"/>
      <c r="AG26" s="16" t="str">
        <f>IFERROR(ROUNDDOWN((I25*J26+K25*L26+M25*N26+O25*P26+Q25*R26+S25*T26+U25*V26+W25*X26+Y25*Z26+AA25*AB26+AC25*AD26+AE25*AF26)/E25,0),"")</f>
        <v/>
      </c>
      <c r="AH26" s="16" t="str">
        <f>IFERROR(AG26*C25,"")</f>
        <v/>
      </c>
      <c r="AI26" s="16" t="str">
        <f>IFERROR(ROUNDDOWN(AH26*$B$5/$B$4,0),"")</f>
        <v/>
      </c>
      <c r="AJ26" s="48"/>
      <c r="AK26" s="67"/>
    </row>
    <row r="27" spans="1:37" ht="12.75" customHeight="1" x14ac:dyDescent="0.4">
      <c r="AI27" s="68" t="s">
        <v>20</v>
      </c>
      <c r="AJ27" s="68"/>
      <c r="AK27" s="22">
        <f>SUM(AK13:AK26)</f>
        <v>0</v>
      </c>
    </row>
    <row r="28" spans="1:37" ht="12.75" customHeight="1" x14ac:dyDescent="0.4">
      <c r="AI28" s="68" t="s">
        <v>21</v>
      </c>
      <c r="AJ28" s="68"/>
      <c r="AK28" s="23" t="str">
        <f>IF(ROUNDDOWN(AK27*1.1-B$8*0.01,0)&lt;=0,"なし",ROUNDDOWN(AK27*1.1-B$8*0.01,0))</f>
        <v>なし</v>
      </c>
    </row>
    <row r="30" spans="1:37" ht="12.75" customHeight="1" x14ac:dyDescent="0.4">
      <c r="A30" s="1" t="s">
        <v>41</v>
      </c>
      <c r="I30" s="2" t="s">
        <v>45</v>
      </c>
    </row>
    <row r="31" spans="1:37" ht="37.5" customHeight="1" x14ac:dyDescent="0.4">
      <c r="A31" s="84" t="s">
        <v>9</v>
      </c>
      <c r="B31" s="84" t="s">
        <v>10</v>
      </c>
      <c r="C31" s="81" t="s">
        <v>52</v>
      </c>
      <c r="D31" s="84" t="s">
        <v>11</v>
      </c>
      <c r="E31" s="81" t="s">
        <v>19</v>
      </c>
      <c r="F31" s="81" t="s">
        <v>40</v>
      </c>
      <c r="G31" s="84" t="s">
        <v>69</v>
      </c>
      <c r="H31" s="84"/>
      <c r="I31" s="80" t="s">
        <v>12</v>
      </c>
      <c r="J31" s="80"/>
      <c r="K31" s="80" t="s">
        <v>13</v>
      </c>
      <c r="L31" s="80"/>
      <c r="M31" s="80" t="s">
        <v>14</v>
      </c>
      <c r="N31" s="80"/>
      <c r="O31" s="80" t="s">
        <v>23</v>
      </c>
      <c r="P31" s="80"/>
      <c r="Q31" s="80" t="s">
        <v>24</v>
      </c>
      <c r="R31" s="80"/>
      <c r="S31" s="80" t="s">
        <v>25</v>
      </c>
      <c r="T31" s="80"/>
      <c r="U31" s="80" t="s">
        <v>26</v>
      </c>
      <c r="V31" s="80"/>
      <c r="W31" s="80" t="s">
        <v>27</v>
      </c>
      <c r="X31" s="80"/>
      <c r="Y31" s="80" t="s">
        <v>28</v>
      </c>
      <c r="Z31" s="80"/>
      <c r="AA31" s="80" t="s">
        <v>29</v>
      </c>
      <c r="AB31" s="80"/>
      <c r="AC31" s="80" t="s">
        <v>30</v>
      </c>
      <c r="AD31" s="80"/>
      <c r="AE31" s="80" t="s">
        <v>31</v>
      </c>
      <c r="AF31" s="80"/>
      <c r="AG31" s="81" t="s">
        <v>18</v>
      </c>
      <c r="AH31" s="20" t="s">
        <v>35</v>
      </c>
      <c r="AI31" s="20" t="s">
        <v>37</v>
      </c>
      <c r="AJ31" s="81" t="s">
        <v>34</v>
      </c>
      <c r="AK31" s="81" t="s">
        <v>15</v>
      </c>
    </row>
    <row r="32" spans="1:37" ht="24.75" customHeight="1" x14ac:dyDescent="0.4">
      <c r="A32" s="83"/>
      <c r="B32" s="83"/>
      <c r="C32" s="83"/>
      <c r="D32" s="83"/>
      <c r="E32" s="83"/>
      <c r="F32" s="83"/>
      <c r="G32" s="83"/>
      <c r="H32" s="83"/>
      <c r="I32" s="4" t="s">
        <v>32</v>
      </c>
      <c r="J32" s="4" t="s">
        <v>33</v>
      </c>
      <c r="K32" s="4" t="s">
        <v>32</v>
      </c>
      <c r="L32" s="4" t="s">
        <v>33</v>
      </c>
      <c r="M32" s="4" t="s">
        <v>32</v>
      </c>
      <c r="N32" s="4" t="s">
        <v>33</v>
      </c>
      <c r="O32" s="4" t="s">
        <v>32</v>
      </c>
      <c r="P32" s="4" t="s">
        <v>33</v>
      </c>
      <c r="Q32" s="4" t="s">
        <v>32</v>
      </c>
      <c r="R32" s="4" t="s">
        <v>33</v>
      </c>
      <c r="S32" s="4" t="s">
        <v>32</v>
      </c>
      <c r="T32" s="4" t="s">
        <v>33</v>
      </c>
      <c r="U32" s="4" t="s">
        <v>32</v>
      </c>
      <c r="V32" s="4" t="s">
        <v>33</v>
      </c>
      <c r="W32" s="4" t="s">
        <v>32</v>
      </c>
      <c r="X32" s="4" t="s">
        <v>33</v>
      </c>
      <c r="Y32" s="4" t="s">
        <v>32</v>
      </c>
      <c r="Z32" s="4" t="s">
        <v>33</v>
      </c>
      <c r="AA32" s="4" t="s">
        <v>32</v>
      </c>
      <c r="AB32" s="4" t="s">
        <v>33</v>
      </c>
      <c r="AC32" s="4" t="s">
        <v>32</v>
      </c>
      <c r="AD32" s="4" t="s">
        <v>33</v>
      </c>
      <c r="AE32" s="4" t="s">
        <v>32</v>
      </c>
      <c r="AF32" s="4" t="s">
        <v>33</v>
      </c>
      <c r="AG32" s="82"/>
      <c r="AH32" s="12" t="s">
        <v>36</v>
      </c>
      <c r="AI32" s="47" t="s">
        <v>38</v>
      </c>
      <c r="AJ32" s="82"/>
      <c r="AK32" s="83"/>
    </row>
    <row r="33" spans="1:37" ht="12.75" customHeight="1" x14ac:dyDescent="0.4">
      <c r="A33" s="69" t="s">
        <v>85</v>
      </c>
      <c r="B33" s="71" t="s">
        <v>86</v>
      </c>
      <c r="C33" s="72"/>
      <c r="D33" s="74" t="s">
        <v>87</v>
      </c>
      <c r="E33" s="76"/>
      <c r="F33" s="6"/>
      <c r="G33" s="78">
        <f>I33+K33+M33+O33+Q33+S33+U33+W33+Y33+AA33+AC33+AE33</f>
        <v>58000</v>
      </c>
      <c r="H33" s="9" t="s">
        <v>43</v>
      </c>
      <c r="I33" s="13"/>
      <c r="J33" s="13"/>
      <c r="K33" s="13"/>
      <c r="L33" s="13"/>
      <c r="M33" s="13"/>
      <c r="N33" s="13"/>
      <c r="O33" s="13">
        <v>6000</v>
      </c>
      <c r="P33" s="13">
        <v>82</v>
      </c>
      <c r="Q33" s="13">
        <v>10000</v>
      </c>
      <c r="R33" s="13">
        <v>91</v>
      </c>
      <c r="S33" s="13">
        <v>15000</v>
      </c>
      <c r="T33" s="13">
        <v>91</v>
      </c>
      <c r="U33" s="13">
        <v>15500</v>
      </c>
      <c r="V33" s="13">
        <v>91</v>
      </c>
      <c r="W33" s="13">
        <v>5500</v>
      </c>
      <c r="X33" s="13">
        <v>100</v>
      </c>
      <c r="Y33" s="13">
        <v>1000</v>
      </c>
      <c r="Z33" s="13">
        <v>91</v>
      </c>
      <c r="AA33" s="13">
        <v>5000</v>
      </c>
      <c r="AB33" s="13">
        <v>87</v>
      </c>
      <c r="AC33" s="13"/>
      <c r="AD33" s="13"/>
      <c r="AE33" s="13"/>
      <c r="AF33" s="13"/>
      <c r="AG33" s="5"/>
      <c r="AH33" s="17">
        <f>I33*J33+K33*L33+M33*N33+O33*P33+Q33*R33+S33*T33+U33*V33+W33*X33+Y33*Z33+AA33*AB33+AC33*AD33+AE33*AF33</f>
        <v>5253500</v>
      </c>
      <c r="AI33" s="15">
        <f>IFERROR(IF(G33&lt;C33,AH33,ROUNDDOWN(AH33*C33/G33,0)),"")</f>
        <v>0</v>
      </c>
      <c r="AJ33" s="19"/>
      <c r="AK33" s="66" t="str">
        <f>IFERROR(SUMIF(AJ33:AJ34,"〇",AI33:AI34)-F34,"")</f>
        <v/>
      </c>
    </row>
    <row r="34" spans="1:37" ht="12.75" customHeight="1" x14ac:dyDescent="0.4">
      <c r="A34" s="70"/>
      <c r="B34" s="70"/>
      <c r="C34" s="73"/>
      <c r="D34" s="75"/>
      <c r="E34" s="77"/>
      <c r="F34" s="18" t="str">
        <f>IFERROR(ROUNDDOWN(C33*E33*$B$5/$B$4,0),"")</f>
        <v/>
      </c>
      <c r="G34" s="79"/>
      <c r="H34" s="8" t="s">
        <v>44</v>
      </c>
      <c r="I34" s="45"/>
      <c r="J34" s="14"/>
      <c r="K34" s="45"/>
      <c r="L34" s="14"/>
      <c r="M34" s="45"/>
      <c r="N34" s="14"/>
      <c r="O34" s="45"/>
      <c r="P34" s="14"/>
      <c r="Q34" s="45"/>
      <c r="R34" s="14"/>
      <c r="S34" s="45"/>
      <c r="T34" s="14"/>
      <c r="U34" s="45"/>
      <c r="V34" s="14"/>
      <c r="W34" s="45"/>
      <c r="X34" s="14"/>
      <c r="Y34" s="45"/>
      <c r="Z34" s="14"/>
      <c r="AA34" s="45"/>
      <c r="AB34" s="14"/>
      <c r="AC34" s="45"/>
      <c r="AD34" s="14"/>
      <c r="AE34" s="45"/>
      <c r="AF34" s="14"/>
      <c r="AG34" s="16">
        <f>IFERROR(ROUNDDOWN((I33*J34+K33*L34+M33*N34+O33*P34+Q33*R34+S33*T34+U33*V34+W33*X34+Y33*Z34+AA33*AB34+AC33*AD34+AE33*AF34)/G33,0),"")</f>
        <v>0</v>
      </c>
      <c r="AH34" s="16">
        <f>IFERROR(AG34*C33,"")</f>
        <v>0</v>
      </c>
      <c r="AI34" s="16" t="str">
        <f>IFERROR(ROUNDDOWN(AH34*$B$5/$B$4,0),"")</f>
        <v/>
      </c>
      <c r="AJ34" s="48"/>
      <c r="AK34" s="67"/>
    </row>
    <row r="35" spans="1:37" ht="12.75" customHeight="1" x14ac:dyDescent="0.4">
      <c r="A35" s="69" t="s">
        <v>89</v>
      </c>
      <c r="B35" s="71" t="s">
        <v>88</v>
      </c>
      <c r="C35" s="72"/>
      <c r="D35" s="74" t="s">
        <v>87</v>
      </c>
      <c r="E35" s="76"/>
      <c r="F35" s="6"/>
      <c r="G35" s="78">
        <f>I35+K35+M35+O35+Q35+S35+U35+W35+Y35+AA35+AC35+AE35</f>
        <v>12000</v>
      </c>
      <c r="H35" s="9" t="s">
        <v>43</v>
      </c>
      <c r="I35" s="13"/>
      <c r="J35" s="13"/>
      <c r="K35" s="13"/>
      <c r="L35" s="13"/>
      <c r="M35" s="13"/>
      <c r="N35" s="13"/>
      <c r="O35" s="13">
        <v>1000</v>
      </c>
      <c r="P35" s="13">
        <v>100</v>
      </c>
      <c r="Q35" s="13">
        <v>2500</v>
      </c>
      <c r="R35" s="13">
        <v>109</v>
      </c>
      <c r="S35" s="13">
        <v>4000</v>
      </c>
      <c r="T35" s="13">
        <v>128</v>
      </c>
      <c r="U35" s="13">
        <v>3300</v>
      </c>
      <c r="V35" s="13">
        <v>146</v>
      </c>
      <c r="W35" s="13">
        <v>1000</v>
      </c>
      <c r="X35" s="13">
        <v>146</v>
      </c>
      <c r="Y35" s="13">
        <v>200</v>
      </c>
      <c r="Z35" s="13">
        <v>164</v>
      </c>
      <c r="AA35" s="13"/>
      <c r="AB35" s="13"/>
      <c r="AC35" s="13"/>
      <c r="AD35" s="13"/>
      <c r="AE35" s="13"/>
      <c r="AF35" s="13"/>
      <c r="AG35" s="5"/>
      <c r="AH35" s="17">
        <f>I35*J35+K35*L35+M35*N35+O35*P35+Q35*R35+S35*T35+U35*V35+W35*X35+Y35*Z35+AA35*AB35+AC35*AD35+AE35*AF35</f>
        <v>1545100</v>
      </c>
      <c r="AI35" s="15">
        <f>IFERROR(IF(G35&lt;C35,AH35,ROUNDDOWN(AH35*C35/G35,0)),"")</f>
        <v>0</v>
      </c>
      <c r="AJ35" s="19"/>
      <c r="AK35" s="66" t="str">
        <f>IFERROR(SUMIF(AJ35:AJ36,"〇",AI35:AI36)-F36,"")</f>
        <v/>
      </c>
    </row>
    <row r="36" spans="1:37" ht="12.75" customHeight="1" x14ac:dyDescent="0.4">
      <c r="A36" s="70"/>
      <c r="B36" s="70"/>
      <c r="C36" s="73"/>
      <c r="D36" s="75"/>
      <c r="E36" s="77"/>
      <c r="F36" s="18" t="str">
        <f>IFERROR(ROUNDDOWN(C35*E35*$B$5/$B$4,0),"")</f>
        <v/>
      </c>
      <c r="G36" s="79"/>
      <c r="H36" s="8" t="s">
        <v>44</v>
      </c>
      <c r="I36" s="45"/>
      <c r="J36" s="14"/>
      <c r="K36" s="45"/>
      <c r="L36" s="14"/>
      <c r="M36" s="45"/>
      <c r="N36" s="14"/>
      <c r="O36" s="45"/>
      <c r="P36" s="14"/>
      <c r="Q36" s="45"/>
      <c r="R36" s="14"/>
      <c r="S36" s="45"/>
      <c r="T36" s="14"/>
      <c r="U36" s="45"/>
      <c r="V36" s="14"/>
      <c r="W36" s="45"/>
      <c r="X36" s="14"/>
      <c r="Y36" s="45"/>
      <c r="Z36" s="14"/>
      <c r="AA36" s="45"/>
      <c r="AB36" s="14"/>
      <c r="AC36" s="45"/>
      <c r="AD36" s="14"/>
      <c r="AE36" s="45"/>
      <c r="AF36" s="14"/>
      <c r="AG36" s="16">
        <f>IFERROR(ROUNDDOWN((I35*J36+K35*L36+M35*N36+O35*P36+Q35*R36+S35*T36+U35*V36+W35*X36+Y35*Z36+AA35*AB36+AC35*AD36+AE35*AF36)/G35,0),"")</f>
        <v>0</v>
      </c>
      <c r="AH36" s="16">
        <f>IFERROR(AG36*C35,"")</f>
        <v>0</v>
      </c>
      <c r="AI36" s="16" t="str">
        <f>IFERROR(ROUNDDOWN(AH36*$B$5/$B$4,0),"")</f>
        <v/>
      </c>
      <c r="AJ36" s="48"/>
      <c r="AK36" s="67"/>
    </row>
    <row r="37" spans="1:37" ht="12.75" customHeight="1" x14ac:dyDescent="0.4">
      <c r="A37" s="69"/>
      <c r="B37" s="71"/>
      <c r="C37" s="72"/>
      <c r="D37" s="74"/>
      <c r="E37" s="76"/>
      <c r="F37" s="6"/>
      <c r="G37" s="78">
        <f>I37+K37+M37+O37+Q37+S37+U37+W37+Y37+AA37+AC37+AE37</f>
        <v>0</v>
      </c>
      <c r="H37" s="9" t="s">
        <v>43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5"/>
      <c r="AH37" s="17">
        <f>I37*J37+K37*L37+M37*N37+O37*P37+Q37*R37+S37*T37+U37*V37+W37*X37+Y37*Z37+AA37*AB37+AC37*AD37+AE37*AF37</f>
        <v>0</v>
      </c>
      <c r="AI37" s="15" t="str">
        <f>IFERROR(IF(G37&lt;C37,AH37,ROUNDDOWN(AH37*C37/G37,0)),"")</f>
        <v/>
      </c>
      <c r="AJ37" s="19"/>
      <c r="AK37" s="66" t="str">
        <f>IFERROR(SUMIF(AJ37:AJ38,"〇",AI37:AI38)-F38,"")</f>
        <v/>
      </c>
    </row>
    <row r="38" spans="1:37" ht="12.75" customHeight="1" x14ac:dyDescent="0.4">
      <c r="A38" s="70"/>
      <c r="B38" s="70"/>
      <c r="C38" s="73"/>
      <c r="D38" s="75"/>
      <c r="E38" s="77"/>
      <c r="F38" s="18" t="str">
        <f>IFERROR(ROUNDDOWN(C37*E37*$B$5/$B$4,0),"")</f>
        <v/>
      </c>
      <c r="G38" s="79"/>
      <c r="H38" s="8" t="s">
        <v>44</v>
      </c>
      <c r="I38" s="45"/>
      <c r="J38" s="14"/>
      <c r="K38" s="45"/>
      <c r="L38" s="14"/>
      <c r="M38" s="45"/>
      <c r="N38" s="14"/>
      <c r="O38" s="45"/>
      <c r="P38" s="14"/>
      <c r="Q38" s="45"/>
      <c r="R38" s="14"/>
      <c r="S38" s="45"/>
      <c r="T38" s="14"/>
      <c r="U38" s="45"/>
      <c r="V38" s="14"/>
      <c r="W38" s="45"/>
      <c r="X38" s="14"/>
      <c r="Y38" s="45"/>
      <c r="Z38" s="14"/>
      <c r="AA38" s="45"/>
      <c r="AB38" s="14"/>
      <c r="AC38" s="45"/>
      <c r="AD38" s="14"/>
      <c r="AE38" s="45"/>
      <c r="AF38" s="14"/>
      <c r="AG38" s="16" t="str">
        <f>IFERROR(ROUNDDOWN((I37*J38+K37*L38+M37*N38+O37*P38+Q37*R38+S37*T38+U37*V38+W37*X38+Y37*Z38+AA37*AB38+AC37*AD38+AE37*AF38)/G37,0),"")</f>
        <v/>
      </c>
      <c r="AH38" s="16" t="str">
        <f>IFERROR(AG38*C37,"")</f>
        <v/>
      </c>
      <c r="AI38" s="16" t="str">
        <f>IFERROR(ROUNDDOWN(AH38*$B$5/$B$4,0),"")</f>
        <v/>
      </c>
      <c r="AJ38" s="48"/>
      <c r="AK38" s="67"/>
    </row>
    <row r="39" spans="1:37" ht="12.75" customHeight="1" x14ac:dyDescent="0.4">
      <c r="A39" s="69"/>
      <c r="B39" s="71"/>
      <c r="C39" s="72"/>
      <c r="D39" s="74"/>
      <c r="E39" s="76"/>
      <c r="F39" s="6"/>
      <c r="G39" s="78">
        <f>I39+K39+M39+O39+Q39+S39+U39+W39+Y39+AA39+AC39+AE39</f>
        <v>0</v>
      </c>
      <c r="H39" s="9" t="s">
        <v>43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5"/>
      <c r="AH39" s="17">
        <f>I39*J39+K39*L39+M39*N39+O39*P39+Q39*R39+S39*T39+U39*V39+W39*X39+Y39*Z39+AA39*AB39+AC39*AD39+AE39*AF39</f>
        <v>0</v>
      </c>
      <c r="AI39" s="15" t="str">
        <f>IFERROR(IF(G39&lt;C39,AH39,ROUNDDOWN(AH39*C39/G39,0)),"")</f>
        <v/>
      </c>
      <c r="AJ39" s="19"/>
      <c r="AK39" s="66" t="str">
        <f>IFERROR(SUMIF(AJ39:AJ40,"〇",AI39:AI40)-F40,"")</f>
        <v/>
      </c>
    </row>
    <row r="40" spans="1:37" ht="12.75" customHeight="1" x14ac:dyDescent="0.4">
      <c r="A40" s="70"/>
      <c r="B40" s="70"/>
      <c r="C40" s="73"/>
      <c r="D40" s="75"/>
      <c r="E40" s="77"/>
      <c r="F40" s="18" t="str">
        <f>IFERROR(ROUNDDOWN(C39*E39*$B$5/$B$4,0),"")</f>
        <v/>
      </c>
      <c r="G40" s="79"/>
      <c r="H40" s="8" t="s">
        <v>44</v>
      </c>
      <c r="I40" s="45"/>
      <c r="J40" s="14"/>
      <c r="K40" s="45"/>
      <c r="L40" s="14"/>
      <c r="M40" s="45"/>
      <c r="N40" s="14"/>
      <c r="O40" s="45"/>
      <c r="P40" s="14"/>
      <c r="Q40" s="45"/>
      <c r="R40" s="14"/>
      <c r="S40" s="45"/>
      <c r="T40" s="14"/>
      <c r="U40" s="45"/>
      <c r="V40" s="14"/>
      <c r="W40" s="45"/>
      <c r="X40" s="14"/>
      <c r="Y40" s="45"/>
      <c r="Z40" s="14"/>
      <c r="AA40" s="45"/>
      <c r="AB40" s="14"/>
      <c r="AC40" s="45"/>
      <c r="AD40" s="14"/>
      <c r="AE40" s="45"/>
      <c r="AF40" s="14"/>
      <c r="AG40" s="16" t="str">
        <f>IFERROR(ROUNDDOWN((I39*J40+K39*L40+M39*N40+O39*P40+Q39*R40+S39*T40+U39*V40+W39*X40+Y39*Z40+AA39*AB40+AC39*AD40+AE39*AF40)/G39,0),"")</f>
        <v/>
      </c>
      <c r="AH40" s="16" t="str">
        <f>IFERROR(AG40*C39,"")</f>
        <v/>
      </c>
      <c r="AI40" s="16" t="str">
        <f>IFERROR(ROUNDDOWN(AH40*$B$5/$B$4,0),"")</f>
        <v/>
      </c>
      <c r="AJ40" s="48"/>
      <c r="AK40" s="67"/>
    </row>
    <row r="41" spans="1:37" ht="12.75" customHeight="1" x14ac:dyDescent="0.4">
      <c r="A41" s="69"/>
      <c r="B41" s="71"/>
      <c r="C41" s="72"/>
      <c r="D41" s="74"/>
      <c r="E41" s="76"/>
      <c r="F41" s="6"/>
      <c r="G41" s="78">
        <f>I41+K41+M41+O41+Q41+S41+U41+W41+Y41+AA41+AC41+AE41</f>
        <v>0</v>
      </c>
      <c r="H41" s="9" t="s">
        <v>43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5"/>
      <c r="AH41" s="17">
        <f>I41*J41+K41*L41+M41*N41+O41*P41+Q41*R41+S41*T41+U41*V41+W41*X41+Y41*Z41+AA41*AB41+AC41*AD41+AE41*AF41</f>
        <v>0</v>
      </c>
      <c r="AI41" s="15" t="str">
        <f>IFERROR(IF(G41&lt;C41,AH41,ROUNDDOWN(AH41*C41/G41,0)),"")</f>
        <v/>
      </c>
      <c r="AJ41" s="19"/>
      <c r="AK41" s="66" t="str">
        <f>IFERROR(SUMIF(AJ41:AJ42,"〇",AI41:AI42)-F42,"")</f>
        <v/>
      </c>
    </row>
    <row r="42" spans="1:37" ht="12.75" customHeight="1" x14ac:dyDescent="0.4">
      <c r="A42" s="70"/>
      <c r="B42" s="70"/>
      <c r="C42" s="73"/>
      <c r="D42" s="75"/>
      <c r="E42" s="77"/>
      <c r="F42" s="18" t="str">
        <f>IFERROR(ROUNDDOWN(C41*E41*$B$5/$B$4,0),"")</f>
        <v/>
      </c>
      <c r="G42" s="79"/>
      <c r="H42" s="8" t="s">
        <v>44</v>
      </c>
      <c r="I42" s="45"/>
      <c r="J42" s="14"/>
      <c r="K42" s="45"/>
      <c r="L42" s="14"/>
      <c r="M42" s="45"/>
      <c r="N42" s="14"/>
      <c r="O42" s="45"/>
      <c r="P42" s="14"/>
      <c r="Q42" s="45"/>
      <c r="R42" s="14"/>
      <c r="S42" s="45"/>
      <c r="T42" s="14"/>
      <c r="U42" s="45"/>
      <c r="V42" s="14"/>
      <c r="W42" s="45"/>
      <c r="X42" s="14"/>
      <c r="Y42" s="45"/>
      <c r="Z42" s="14"/>
      <c r="AA42" s="45"/>
      <c r="AB42" s="14"/>
      <c r="AC42" s="45"/>
      <c r="AD42" s="14"/>
      <c r="AE42" s="45"/>
      <c r="AF42" s="14"/>
      <c r="AG42" s="16" t="str">
        <f>IFERROR(ROUNDDOWN((I41*J42+K41*L42+M41*N42+O41*P42+Q41*R42+S41*T42+U41*V42+W41*X42+Y41*Z42+AA41*AB42+AC41*AD42+AE41*AF42)/G41,0),"")</f>
        <v/>
      </c>
      <c r="AH42" s="16" t="str">
        <f>IFERROR(AG42*C41,"")</f>
        <v/>
      </c>
      <c r="AI42" s="16" t="str">
        <f>IFERROR(ROUNDDOWN(AH42*$B$5/$B$4,0),"")</f>
        <v/>
      </c>
      <c r="AJ42" s="48"/>
      <c r="AK42" s="67"/>
    </row>
    <row r="43" spans="1:37" ht="12.75" customHeight="1" x14ac:dyDescent="0.4">
      <c r="A43" s="69"/>
      <c r="B43" s="71"/>
      <c r="C43" s="72"/>
      <c r="D43" s="74"/>
      <c r="E43" s="76"/>
      <c r="F43" s="6"/>
      <c r="G43" s="78">
        <f>I43+K43+M43+O43+Q43+S43+U43+W43+Y43+AA43+AC43+AE43</f>
        <v>0</v>
      </c>
      <c r="H43" s="9" t="s">
        <v>43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5"/>
      <c r="AH43" s="17">
        <f>I43*J43+K43*L43+M43*N43+O43*P43+Q43*R43+S43*T43+U43*V43+W43*X43+Y43*Z43+AA43*AB43+AC43*AD43+AE43*AF43</f>
        <v>0</v>
      </c>
      <c r="AI43" s="15" t="str">
        <f>IFERROR(IF(G43&lt;C43,AH43,ROUNDDOWN(AH43*C43/G43,0)),"")</f>
        <v/>
      </c>
      <c r="AJ43" s="19"/>
      <c r="AK43" s="66" t="str">
        <f>IFERROR(SUMIF(AJ43:AJ44,"〇",AI43:AI44)-F44,"")</f>
        <v/>
      </c>
    </row>
    <row r="44" spans="1:37" ht="12.75" customHeight="1" x14ac:dyDescent="0.4">
      <c r="A44" s="70"/>
      <c r="B44" s="70"/>
      <c r="C44" s="73"/>
      <c r="D44" s="75"/>
      <c r="E44" s="77"/>
      <c r="F44" s="18" t="str">
        <f>IFERROR(ROUNDDOWN(C43*E43*$B$5/$B$4,0),"")</f>
        <v/>
      </c>
      <c r="G44" s="79"/>
      <c r="H44" s="8" t="s">
        <v>44</v>
      </c>
      <c r="I44" s="45"/>
      <c r="J44" s="14"/>
      <c r="K44" s="45"/>
      <c r="L44" s="14"/>
      <c r="M44" s="45"/>
      <c r="N44" s="14"/>
      <c r="O44" s="45"/>
      <c r="P44" s="14"/>
      <c r="Q44" s="45"/>
      <c r="R44" s="14"/>
      <c r="S44" s="45"/>
      <c r="T44" s="14"/>
      <c r="U44" s="45"/>
      <c r="V44" s="14"/>
      <c r="W44" s="45"/>
      <c r="X44" s="14"/>
      <c r="Y44" s="45"/>
      <c r="Z44" s="14"/>
      <c r="AA44" s="45"/>
      <c r="AB44" s="14"/>
      <c r="AC44" s="45"/>
      <c r="AD44" s="14"/>
      <c r="AE44" s="45"/>
      <c r="AF44" s="14"/>
      <c r="AG44" s="16" t="str">
        <f>IFERROR(ROUNDDOWN((I43*J44+K43*L44+M43*N44+O43*P44+Q43*R44+S43*T44+U43*V44+W43*X44+Y43*Z44+AA43*AB44+AC43*AD44+AE43*AF44)/G43,0),"")</f>
        <v/>
      </c>
      <c r="AH44" s="16" t="str">
        <f>IFERROR(AG44*C43,"")</f>
        <v/>
      </c>
      <c r="AI44" s="16" t="str">
        <f>IFERROR(ROUNDDOWN(AH44*$B$5/$B$4,0),"")</f>
        <v/>
      </c>
      <c r="AJ44" s="48"/>
      <c r="AK44" s="67"/>
    </row>
    <row r="45" spans="1:37" ht="12.75" customHeight="1" x14ac:dyDescent="0.4">
      <c r="A45" s="69"/>
      <c r="B45" s="71"/>
      <c r="C45" s="72"/>
      <c r="D45" s="74"/>
      <c r="E45" s="76"/>
      <c r="F45" s="6"/>
      <c r="G45" s="78">
        <f>I45+K45+M45+O45+Q45+S45+U45+W45+Y45+AA45+AC45+AE45</f>
        <v>0</v>
      </c>
      <c r="H45" s="9" t="s">
        <v>43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5"/>
      <c r="AH45" s="17">
        <f>I45*J45+K45*L45+M45*N45+O45*P45+Q45*R45+S45*T45+U45*V45+W45*X45+Y45*Z45+AA45*AB45+AC45*AD45+AE45*AF45</f>
        <v>0</v>
      </c>
      <c r="AI45" s="15" t="str">
        <f>IFERROR(IF(G45&lt;C45,AH45,ROUNDDOWN(AH45*C45/G45,0)),"")</f>
        <v/>
      </c>
      <c r="AJ45" s="19"/>
      <c r="AK45" s="66" t="str">
        <f>IFERROR(SUMIF(AJ45:AJ46,"〇",AI45:AI46)-F46,"")</f>
        <v/>
      </c>
    </row>
    <row r="46" spans="1:37" ht="12.75" customHeight="1" x14ac:dyDescent="0.4">
      <c r="A46" s="70"/>
      <c r="B46" s="70"/>
      <c r="C46" s="73"/>
      <c r="D46" s="75"/>
      <c r="E46" s="77"/>
      <c r="F46" s="18" t="str">
        <f>IFERROR(ROUNDDOWN(C45*E45*$B$5/$B$4,0),"")</f>
        <v/>
      </c>
      <c r="G46" s="79"/>
      <c r="H46" s="8" t="s">
        <v>44</v>
      </c>
      <c r="I46" s="45"/>
      <c r="J46" s="14"/>
      <c r="K46" s="45"/>
      <c r="L46" s="14"/>
      <c r="M46" s="45"/>
      <c r="N46" s="14"/>
      <c r="O46" s="45"/>
      <c r="P46" s="14"/>
      <c r="Q46" s="45"/>
      <c r="R46" s="14"/>
      <c r="S46" s="45"/>
      <c r="T46" s="14"/>
      <c r="U46" s="45"/>
      <c r="V46" s="14"/>
      <c r="W46" s="45"/>
      <c r="X46" s="14"/>
      <c r="Y46" s="45"/>
      <c r="Z46" s="14"/>
      <c r="AA46" s="45"/>
      <c r="AB46" s="14"/>
      <c r="AC46" s="45"/>
      <c r="AD46" s="14"/>
      <c r="AE46" s="45"/>
      <c r="AF46" s="14"/>
      <c r="AG46" s="16" t="str">
        <f>IFERROR(ROUNDDOWN((I45*J46+K45*L46+M45*N46+O45*P46+Q45*R46+S45*T46+U45*V46+W45*X46+Y45*Z46+AA45*AB46+AC45*AD46+AE45*AF46)/G45,0),"")</f>
        <v/>
      </c>
      <c r="AH46" s="16" t="str">
        <f>IFERROR(AG46*C45,"")</f>
        <v/>
      </c>
      <c r="AI46" s="16" t="str">
        <f>IFERROR(ROUNDDOWN(AH46*$B$5/$B$4,0),"")</f>
        <v/>
      </c>
      <c r="AJ46" s="48"/>
      <c r="AK46" s="67"/>
    </row>
    <row r="47" spans="1:37" ht="12.75" customHeight="1" x14ac:dyDescent="0.4">
      <c r="AI47" s="68" t="s">
        <v>20</v>
      </c>
      <c r="AJ47" s="68"/>
      <c r="AK47" s="22">
        <f>SUM(AK33:AK46)</f>
        <v>0</v>
      </c>
    </row>
    <row r="48" spans="1:37" ht="12.75" customHeight="1" x14ac:dyDescent="0.4">
      <c r="AI48" s="68" t="s">
        <v>21</v>
      </c>
      <c r="AJ48" s="68"/>
      <c r="AK48" s="23" t="str">
        <f>IF(ROUNDDOWN(AK47*1.1-B$8*0.01,0)&lt;=0,"なし",ROUNDDOWN(AK47*1.1-B$8*0.01,0))</f>
        <v>なし</v>
      </c>
    </row>
    <row r="50" spans="1:37" ht="12.75" customHeight="1" x14ac:dyDescent="0.4">
      <c r="A50" s="1" t="s">
        <v>46</v>
      </c>
      <c r="I50" s="2" t="s">
        <v>45</v>
      </c>
    </row>
    <row r="51" spans="1:37" ht="12.75" customHeight="1" x14ac:dyDescent="0.4">
      <c r="A51" s="49" t="s">
        <v>91</v>
      </c>
      <c r="B51" s="1" t="s">
        <v>92</v>
      </c>
      <c r="I51" s="2"/>
    </row>
    <row r="52" spans="1:37" ht="37.5" customHeight="1" x14ac:dyDescent="0.4">
      <c r="A52" s="84" t="s">
        <v>9</v>
      </c>
      <c r="B52" s="84" t="s">
        <v>10</v>
      </c>
      <c r="C52" s="81" t="s">
        <v>52</v>
      </c>
      <c r="D52" s="84" t="s">
        <v>11</v>
      </c>
      <c r="E52" s="81" t="s">
        <v>19</v>
      </c>
      <c r="F52" s="81" t="s">
        <v>40</v>
      </c>
      <c r="G52" s="84" t="s">
        <v>69</v>
      </c>
      <c r="H52" s="84"/>
      <c r="I52" s="80" t="s">
        <v>12</v>
      </c>
      <c r="J52" s="80"/>
      <c r="K52" s="80" t="s">
        <v>13</v>
      </c>
      <c r="L52" s="80"/>
      <c r="M52" s="80" t="s">
        <v>14</v>
      </c>
      <c r="N52" s="80"/>
      <c r="O52" s="80" t="s">
        <v>23</v>
      </c>
      <c r="P52" s="80"/>
      <c r="Q52" s="80" t="s">
        <v>24</v>
      </c>
      <c r="R52" s="80"/>
      <c r="S52" s="80" t="s">
        <v>25</v>
      </c>
      <c r="T52" s="80"/>
      <c r="U52" s="80" t="s">
        <v>26</v>
      </c>
      <c r="V52" s="80"/>
      <c r="W52" s="80" t="s">
        <v>27</v>
      </c>
      <c r="X52" s="80"/>
      <c r="Y52" s="80" t="s">
        <v>28</v>
      </c>
      <c r="Z52" s="80"/>
      <c r="AA52" s="80" t="s">
        <v>29</v>
      </c>
      <c r="AB52" s="80"/>
      <c r="AC52" s="80" t="s">
        <v>30</v>
      </c>
      <c r="AD52" s="80"/>
      <c r="AE52" s="80" t="s">
        <v>31</v>
      </c>
      <c r="AF52" s="80"/>
      <c r="AG52" s="81" t="s">
        <v>18</v>
      </c>
      <c r="AH52" s="20" t="s">
        <v>35</v>
      </c>
      <c r="AI52" s="20" t="s">
        <v>37</v>
      </c>
      <c r="AJ52" s="81" t="s">
        <v>34</v>
      </c>
      <c r="AK52" s="81" t="s">
        <v>15</v>
      </c>
    </row>
    <row r="53" spans="1:37" ht="24.75" customHeight="1" x14ac:dyDescent="0.4">
      <c r="A53" s="83"/>
      <c r="B53" s="83"/>
      <c r="C53" s="83"/>
      <c r="D53" s="83"/>
      <c r="E53" s="83"/>
      <c r="F53" s="83"/>
      <c r="G53" s="83"/>
      <c r="H53" s="83"/>
      <c r="I53" s="4" t="s">
        <v>32</v>
      </c>
      <c r="J53" s="4" t="s">
        <v>33</v>
      </c>
      <c r="K53" s="4" t="s">
        <v>32</v>
      </c>
      <c r="L53" s="4" t="s">
        <v>33</v>
      </c>
      <c r="M53" s="4" t="s">
        <v>32</v>
      </c>
      <c r="N53" s="4" t="s">
        <v>33</v>
      </c>
      <c r="O53" s="4" t="s">
        <v>32</v>
      </c>
      <c r="P53" s="4" t="s">
        <v>33</v>
      </c>
      <c r="Q53" s="4" t="s">
        <v>32</v>
      </c>
      <c r="R53" s="4" t="s">
        <v>33</v>
      </c>
      <c r="S53" s="4" t="s">
        <v>32</v>
      </c>
      <c r="T53" s="4" t="s">
        <v>33</v>
      </c>
      <c r="U53" s="4" t="s">
        <v>32</v>
      </c>
      <c r="V53" s="4" t="s">
        <v>33</v>
      </c>
      <c r="W53" s="4" t="s">
        <v>32</v>
      </c>
      <c r="X53" s="4" t="s">
        <v>33</v>
      </c>
      <c r="Y53" s="4" t="s">
        <v>32</v>
      </c>
      <c r="Z53" s="4" t="s">
        <v>33</v>
      </c>
      <c r="AA53" s="4" t="s">
        <v>32</v>
      </c>
      <c r="AB53" s="4" t="s">
        <v>33</v>
      </c>
      <c r="AC53" s="4" t="s">
        <v>32</v>
      </c>
      <c r="AD53" s="4" t="s">
        <v>33</v>
      </c>
      <c r="AE53" s="4" t="s">
        <v>32</v>
      </c>
      <c r="AF53" s="4" t="s">
        <v>33</v>
      </c>
      <c r="AG53" s="82"/>
      <c r="AH53" s="12" t="s">
        <v>36</v>
      </c>
      <c r="AI53" s="47" t="s">
        <v>38</v>
      </c>
      <c r="AJ53" s="82"/>
      <c r="AK53" s="83"/>
    </row>
    <row r="54" spans="1:37" ht="12.75" customHeight="1" x14ac:dyDescent="0.4">
      <c r="A54" s="69"/>
      <c r="B54" s="71"/>
      <c r="C54" s="72"/>
      <c r="D54" s="74"/>
      <c r="E54" s="76"/>
      <c r="F54" s="6"/>
      <c r="G54" s="78">
        <f>I54+K54+M54+O54+Q54+S54+U54+W54+Y54+AA54+AC54+AE54</f>
        <v>0</v>
      </c>
      <c r="H54" s="9" t="s">
        <v>43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5"/>
      <c r="AH54" s="17">
        <f>I54*J54+K54*L54+M54*N54+O54*P54+Q54*R54+S54*T54+U54*V54+W54*X54+Y54*Z54+AA54*AB54+AC54*AD54+AE54*AF54</f>
        <v>0</v>
      </c>
      <c r="AI54" s="15" t="str">
        <f>IFERROR(IF(G54&lt;C54,AH54,ROUNDDOWN(AH54*C54/G54,0)),"")</f>
        <v/>
      </c>
      <c r="AJ54" s="19"/>
      <c r="AK54" s="66" t="str">
        <f>IFERROR(SUMIF(AJ54:AJ55,"〇",AI54:AI55)-F55,"")</f>
        <v/>
      </c>
    </row>
    <row r="55" spans="1:37" ht="12.75" customHeight="1" x14ac:dyDescent="0.4">
      <c r="A55" s="70"/>
      <c r="B55" s="70"/>
      <c r="C55" s="73"/>
      <c r="D55" s="75"/>
      <c r="E55" s="77"/>
      <c r="F55" s="18" t="str">
        <f>IFERROR(ROUNDDOWN(C54*E54*$B$5/$B$4,0),"")</f>
        <v/>
      </c>
      <c r="G55" s="79"/>
      <c r="H55" s="8" t="s">
        <v>44</v>
      </c>
      <c r="I55" s="45"/>
      <c r="J55" s="14"/>
      <c r="K55" s="45"/>
      <c r="L55" s="14"/>
      <c r="M55" s="45"/>
      <c r="N55" s="14"/>
      <c r="O55" s="45"/>
      <c r="P55" s="14"/>
      <c r="Q55" s="45"/>
      <c r="R55" s="14"/>
      <c r="S55" s="45"/>
      <c r="T55" s="14"/>
      <c r="U55" s="45"/>
      <c r="V55" s="14"/>
      <c r="W55" s="45"/>
      <c r="X55" s="14"/>
      <c r="Y55" s="45"/>
      <c r="Z55" s="14"/>
      <c r="AA55" s="45"/>
      <c r="AB55" s="14"/>
      <c r="AC55" s="45"/>
      <c r="AD55" s="14"/>
      <c r="AE55" s="45"/>
      <c r="AF55" s="14"/>
      <c r="AG55" s="16" t="str">
        <f>IFERROR(ROUNDDOWN((I54*J55+K54*L55+M54*N55+O54*P55+Q54*R55+S54*T55+U54*V55+W54*X55+Y54*Z55+AA54*AB55+AC54*AD55+AE54*AF55)/G54,0),"")</f>
        <v/>
      </c>
      <c r="AH55" s="16" t="str">
        <f>IFERROR(AG55*C54,"")</f>
        <v/>
      </c>
      <c r="AI55" s="16" t="str">
        <f>IFERROR(ROUNDDOWN(AH55*$B$5/$B$4,0),"")</f>
        <v/>
      </c>
      <c r="AJ55" s="48"/>
      <c r="AK55" s="67"/>
    </row>
    <row r="56" spans="1:37" ht="12.75" customHeight="1" x14ac:dyDescent="0.4">
      <c r="A56" s="69"/>
      <c r="B56" s="71"/>
      <c r="C56" s="72"/>
      <c r="D56" s="74"/>
      <c r="E56" s="76"/>
      <c r="F56" s="6"/>
      <c r="G56" s="78">
        <f>I56+K56+M56+O56+Q56+S56+U56+W56+Y56+AA56+AC56+AE56</f>
        <v>0</v>
      </c>
      <c r="H56" s="9" t="s">
        <v>43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5"/>
      <c r="AH56" s="17">
        <f>I56*J56+K56*L56+M56*N56+O56*P56+Q56*R56+S56*T56+U56*V56+W56*X56+Y56*Z56+AA56*AB56+AC56*AD56+AE56*AF56</f>
        <v>0</v>
      </c>
      <c r="AI56" s="15" t="str">
        <f>IFERROR(IF(G56&lt;C56,AH56,ROUNDDOWN(AH56*C56/G56,0)),"")</f>
        <v/>
      </c>
      <c r="AJ56" s="19"/>
      <c r="AK56" s="66" t="str">
        <f>IFERROR(SUMIF(AJ56:AJ57,"〇",AI56:AI57)-F57,"")</f>
        <v/>
      </c>
    </row>
    <row r="57" spans="1:37" ht="12.75" customHeight="1" x14ac:dyDescent="0.4">
      <c r="A57" s="70"/>
      <c r="B57" s="70"/>
      <c r="C57" s="73"/>
      <c r="D57" s="75"/>
      <c r="E57" s="77"/>
      <c r="F57" s="18" t="str">
        <f>IFERROR(ROUNDDOWN(C56*E56*$B$5/$B$4,0),"")</f>
        <v/>
      </c>
      <c r="G57" s="79"/>
      <c r="H57" s="8" t="s">
        <v>44</v>
      </c>
      <c r="I57" s="45"/>
      <c r="J57" s="14"/>
      <c r="K57" s="45"/>
      <c r="L57" s="14"/>
      <c r="M57" s="45"/>
      <c r="N57" s="14"/>
      <c r="O57" s="45"/>
      <c r="P57" s="14"/>
      <c r="Q57" s="45"/>
      <c r="R57" s="14"/>
      <c r="S57" s="45"/>
      <c r="T57" s="14"/>
      <c r="U57" s="45"/>
      <c r="V57" s="14"/>
      <c r="W57" s="45"/>
      <c r="X57" s="14"/>
      <c r="Y57" s="45"/>
      <c r="Z57" s="14"/>
      <c r="AA57" s="45"/>
      <c r="AB57" s="14"/>
      <c r="AC57" s="45"/>
      <c r="AD57" s="14"/>
      <c r="AE57" s="45"/>
      <c r="AF57" s="14"/>
      <c r="AG57" s="16" t="str">
        <f>IFERROR(ROUNDDOWN((I56*J57+K56*L57+M56*N57+O56*P57+Q56*R57+S56*T57+U56*V57+W56*X57+Y56*Z57+AA56*AB57+AC56*AD57+AE56*AF57)/G56,0),"")</f>
        <v/>
      </c>
      <c r="AH57" s="16" t="str">
        <f>IFERROR(AG57*C56,"")</f>
        <v/>
      </c>
      <c r="AI57" s="16" t="str">
        <f>IFERROR(ROUNDDOWN(AH57*$B$5/$B$4,0),"")</f>
        <v/>
      </c>
      <c r="AJ57" s="48"/>
      <c r="AK57" s="67"/>
    </row>
    <row r="58" spans="1:37" ht="12.75" customHeight="1" x14ac:dyDescent="0.4">
      <c r="A58" s="69"/>
      <c r="B58" s="71"/>
      <c r="C58" s="72"/>
      <c r="D58" s="74"/>
      <c r="E58" s="76"/>
      <c r="F58" s="6"/>
      <c r="G58" s="78">
        <f>I58+K58+M58+O58+Q58+S58+U58+W58+Y58+AA58+AC58+AE58</f>
        <v>0</v>
      </c>
      <c r="H58" s="9" t="s">
        <v>43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5"/>
      <c r="AH58" s="17">
        <f>I58*J58+K58*L58+M58*N58+O58*P58+Q58*R58+S58*T58+U58*V58+W58*X58+Y58*Z58+AA58*AB58+AC58*AD58+AE58*AF58</f>
        <v>0</v>
      </c>
      <c r="AI58" s="15" t="str">
        <f>IFERROR(IF(G58&lt;C58,AH58,ROUNDDOWN(AH58*C58/G58,0)),"")</f>
        <v/>
      </c>
      <c r="AJ58" s="19"/>
      <c r="AK58" s="66" t="str">
        <f>IFERROR(SUMIF(AJ58:AJ59,"〇",AI58:AI59)-F59,"")</f>
        <v/>
      </c>
    </row>
    <row r="59" spans="1:37" ht="12.75" customHeight="1" x14ac:dyDescent="0.4">
      <c r="A59" s="70"/>
      <c r="B59" s="70"/>
      <c r="C59" s="73"/>
      <c r="D59" s="75"/>
      <c r="E59" s="77"/>
      <c r="F59" s="18" t="str">
        <f>IFERROR(ROUNDDOWN(C58*E58*$B$5/$B$4,0),"")</f>
        <v/>
      </c>
      <c r="G59" s="79"/>
      <c r="H59" s="8" t="s">
        <v>44</v>
      </c>
      <c r="I59" s="45"/>
      <c r="J59" s="14"/>
      <c r="K59" s="45"/>
      <c r="L59" s="14"/>
      <c r="M59" s="45"/>
      <c r="N59" s="14"/>
      <c r="O59" s="45"/>
      <c r="P59" s="14"/>
      <c r="Q59" s="45"/>
      <c r="R59" s="14"/>
      <c r="S59" s="45"/>
      <c r="T59" s="14"/>
      <c r="U59" s="45"/>
      <c r="V59" s="14"/>
      <c r="W59" s="45"/>
      <c r="X59" s="14"/>
      <c r="Y59" s="45"/>
      <c r="Z59" s="14"/>
      <c r="AA59" s="45"/>
      <c r="AB59" s="14"/>
      <c r="AC59" s="45"/>
      <c r="AD59" s="14"/>
      <c r="AE59" s="45"/>
      <c r="AF59" s="14"/>
      <c r="AG59" s="16" t="str">
        <f>IFERROR(ROUNDDOWN((I58*J59+K58*L59+M58*N59+O58*P59+Q58*R59+S58*T59+U58*V59+W58*X59+Y58*Z59+AA58*AB59+AC58*AD59+AE58*AF59)/G58,0),"")</f>
        <v/>
      </c>
      <c r="AH59" s="16" t="str">
        <f>IFERROR(AG59*C58,"")</f>
        <v/>
      </c>
      <c r="AI59" s="16" t="str">
        <f>IFERROR(ROUNDDOWN(AH59*$B$5/$B$4,0),"")</f>
        <v/>
      </c>
      <c r="AJ59" s="48"/>
      <c r="AK59" s="67"/>
    </row>
    <row r="60" spans="1:37" ht="12.75" customHeight="1" x14ac:dyDescent="0.4">
      <c r="A60" s="69"/>
      <c r="B60" s="71"/>
      <c r="C60" s="72"/>
      <c r="D60" s="74"/>
      <c r="E60" s="76"/>
      <c r="F60" s="6"/>
      <c r="G60" s="78">
        <f>I60+K60+M60+O60+Q60+S60+U60+W60+Y60+AA60+AC60+AE60</f>
        <v>0</v>
      </c>
      <c r="H60" s="9" t="s">
        <v>43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5"/>
      <c r="AH60" s="17">
        <f>I60*J60+K60*L60+M60*N60+O60*P60+Q60*R60+S60*T60+U60*V60+W60*X60+Y60*Z60+AA60*AB60+AC60*AD60+AE60*AF60</f>
        <v>0</v>
      </c>
      <c r="AI60" s="15" t="str">
        <f>IFERROR(IF(G60&lt;C60,AH60,ROUNDDOWN(AH60*C60/G60,0)),"")</f>
        <v/>
      </c>
      <c r="AJ60" s="19"/>
      <c r="AK60" s="66" t="str">
        <f>IFERROR(SUMIF(AJ60:AJ61,"〇",AI60:AI61)-F61,"")</f>
        <v/>
      </c>
    </row>
    <row r="61" spans="1:37" ht="12.75" customHeight="1" x14ac:dyDescent="0.4">
      <c r="A61" s="70"/>
      <c r="B61" s="70"/>
      <c r="C61" s="73"/>
      <c r="D61" s="75"/>
      <c r="E61" s="77"/>
      <c r="F61" s="18" t="str">
        <f>IFERROR(ROUNDDOWN(C60*E60*$B$5/$B$4,0),"")</f>
        <v/>
      </c>
      <c r="G61" s="79"/>
      <c r="H61" s="8" t="s">
        <v>44</v>
      </c>
      <c r="I61" s="45"/>
      <c r="J61" s="14"/>
      <c r="K61" s="45"/>
      <c r="L61" s="14"/>
      <c r="M61" s="45"/>
      <c r="N61" s="14"/>
      <c r="O61" s="45"/>
      <c r="P61" s="14"/>
      <c r="Q61" s="45"/>
      <c r="R61" s="14"/>
      <c r="S61" s="45"/>
      <c r="T61" s="14"/>
      <c r="U61" s="45"/>
      <c r="V61" s="14"/>
      <c r="W61" s="45"/>
      <c r="X61" s="14"/>
      <c r="Y61" s="45"/>
      <c r="Z61" s="14"/>
      <c r="AA61" s="45"/>
      <c r="AB61" s="14"/>
      <c r="AC61" s="45"/>
      <c r="AD61" s="14"/>
      <c r="AE61" s="45"/>
      <c r="AF61" s="14"/>
      <c r="AG61" s="16" t="str">
        <f>IFERROR(ROUNDDOWN((I60*J61+K60*L61+M60*N61+O60*P61+Q60*R61+S60*T61+U60*V61+W60*X61+Y60*Z61+AA60*AB61+AC60*AD61+AE60*AF61)/G60,0),"")</f>
        <v/>
      </c>
      <c r="AH61" s="16" t="str">
        <f>IFERROR(AG61*C60,"")</f>
        <v/>
      </c>
      <c r="AI61" s="16" t="str">
        <f>IFERROR(ROUNDDOWN(AH61*$B$5/$B$4,0),"")</f>
        <v/>
      </c>
      <c r="AJ61" s="48"/>
      <c r="AK61" s="67"/>
    </row>
    <row r="62" spans="1:37" ht="12.75" customHeight="1" x14ac:dyDescent="0.4">
      <c r="A62" s="69"/>
      <c r="B62" s="71"/>
      <c r="C62" s="72"/>
      <c r="D62" s="74"/>
      <c r="E62" s="76"/>
      <c r="F62" s="6"/>
      <c r="G62" s="78">
        <f>I62+K62+M62+O62+Q62+S62+U62+W62+Y62+AA62+AC62+AE62</f>
        <v>0</v>
      </c>
      <c r="H62" s="9" t="s">
        <v>43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5"/>
      <c r="AH62" s="17">
        <f>I62*J62+K62*L62+M62*N62+O62*P62+Q62*R62+S62*T62+U62*V62+W62*X62+Y62*Z62+AA62*AB62+AC62*AD62+AE62*AF62</f>
        <v>0</v>
      </c>
      <c r="AI62" s="15" t="str">
        <f>IFERROR(IF(G62&lt;C62,AH62,ROUNDDOWN(AH62*C62/G62,0)),"")</f>
        <v/>
      </c>
      <c r="AJ62" s="19"/>
      <c r="AK62" s="66" t="str">
        <f>IFERROR(SUMIF(AJ62:AJ63,"〇",AI62:AI63)-F63,"")</f>
        <v/>
      </c>
    </row>
    <row r="63" spans="1:37" ht="12.75" customHeight="1" x14ac:dyDescent="0.4">
      <c r="A63" s="70"/>
      <c r="B63" s="70"/>
      <c r="C63" s="73"/>
      <c r="D63" s="75"/>
      <c r="E63" s="77"/>
      <c r="F63" s="18" t="str">
        <f>IFERROR(ROUNDDOWN(C62*E62*$B$5/$B$4,0),"")</f>
        <v/>
      </c>
      <c r="G63" s="79"/>
      <c r="H63" s="8" t="s">
        <v>44</v>
      </c>
      <c r="I63" s="45"/>
      <c r="J63" s="14"/>
      <c r="K63" s="45"/>
      <c r="L63" s="14"/>
      <c r="M63" s="45"/>
      <c r="N63" s="14"/>
      <c r="O63" s="45"/>
      <c r="P63" s="14"/>
      <c r="Q63" s="45"/>
      <c r="R63" s="14"/>
      <c r="S63" s="45"/>
      <c r="T63" s="14"/>
      <c r="U63" s="45"/>
      <c r="V63" s="14"/>
      <c r="W63" s="45"/>
      <c r="X63" s="14"/>
      <c r="Y63" s="45"/>
      <c r="Z63" s="14"/>
      <c r="AA63" s="45"/>
      <c r="AB63" s="14"/>
      <c r="AC63" s="45"/>
      <c r="AD63" s="14"/>
      <c r="AE63" s="45"/>
      <c r="AF63" s="14"/>
      <c r="AG63" s="16" t="str">
        <f>IFERROR(ROUNDDOWN((I62*J63+K62*L63+M62*N63+O62*P63+Q62*R63+S62*T63+U62*V63+W62*X63+Y62*Z63+AA62*AB63+AC62*AD63+AE62*AF63)/G62,0),"")</f>
        <v/>
      </c>
      <c r="AH63" s="16" t="str">
        <f>IFERROR(AG63*C62,"")</f>
        <v/>
      </c>
      <c r="AI63" s="16" t="str">
        <f>IFERROR(ROUNDDOWN(AH63*$B$5/$B$4,0),"")</f>
        <v/>
      </c>
      <c r="AJ63" s="48"/>
      <c r="AK63" s="67"/>
    </row>
    <row r="64" spans="1:37" ht="12.75" customHeight="1" x14ac:dyDescent="0.4">
      <c r="A64" s="69"/>
      <c r="B64" s="71"/>
      <c r="C64" s="72"/>
      <c r="D64" s="74"/>
      <c r="E64" s="76"/>
      <c r="F64" s="6"/>
      <c r="G64" s="78">
        <f>I64+K64+M64+O64+Q64+S64+U64+W64+Y64+AA64+AC64+AE64</f>
        <v>0</v>
      </c>
      <c r="H64" s="9" t="s">
        <v>43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5"/>
      <c r="AH64" s="17">
        <f>I64*J64+K64*L64+M64*N64+O64*P64+Q64*R64+S64*T64+U64*V64+W64*X64+Y64*Z64+AA64*AB64+AC64*AD64+AE64*AF64</f>
        <v>0</v>
      </c>
      <c r="AI64" s="15" t="str">
        <f>IFERROR(IF(G64&lt;C64,AH64,ROUNDDOWN(AH64*C64/G64,0)),"")</f>
        <v/>
      </c>
      <c r="AJ64" s="19"/>
      <c r="AK64" s="66" t="str">
        <f>IFERROR(SUMIF(AJ64:AJ65,"〇",AI64:AI65)-F65,"")</f>
        <v/>
      </c>
    </row>
    <row r="65" spans="1:37" ht="12.75" customHeight="1" x14ac:dyDescent="0.4">
      <c r="A65" s="70"/>
      <c r="B65" s="70"/>
      <c r="C65" s="73"/>
      <c r="D65" s="75"/>
      <c r="E65" s="77"/>
      <c r="F65" s="18" t="str">
        <f>IFERROR(ROUNDDOWN(C64*E64*$B$5/$B$4,0),"")</f>
        <v/>
      </c>
      <c r="G65" s="79"/>
      <c r="H65" s="8" t="s">
        <v>44</v>
      </c>
      <c r="I65" s="45"/>
      <c r="J65" s="14"/>
      <c r="K65" s="45"/>
      <c r="L65" s="14"/>
      <c r="M65" s="45"/>
      <c r="N65" s="14"/>
      <c r="O65" s="45"/>
      <c r="P65" s="14"/>
      <c r="Q65" s="45"/>
      <c r="R65" s="14"/>
      <c r="S65" s="45"/>
      <c r="T65" s="14"/>
      <c r="U65" s="45"/>
      <c r="V65" s="14"/>
      <c r="W65" s="45"/>
      <c r="X65" s="14"/>
      <c r="Y65" s="45"/>
      <c r="Z65" s="14"/>
      <c r="AA65" s="45"/>
      <c r="AB65" s="14"/>
      <c r="AC65" s="45"/>
      <c r="AD65" s="14"/>
      <c r="AE65" s="45"/>
      <c r="AF65" s="14"/>
      <c r="AG65" s="16" t="str">
        <f>IFERROR(ROUNDDOWN((I64*J65+K64*L65+M64*N65+O64*P65+Q64*R65+S64*T65+U64*V65+W64*X65+Y64*Z65+AA64*AB65+AC64*AD65+AE64*AF65)/G64,0),"")</f>
        <v/>
      </c>
      <c r="AH65" s="16" t="str">
        <f>IFERROR(AG65*C64,"")</f>
        <v/>
      </c>
      <c r="AI65" s="16" t="str">
        <f>IFERROR(ROUNDDOWN(AH65*$B$5/$B$4,0),"")</f>
        <v/>
      </c>
      <c r="AJ65" s="48"/>
      <c r="AK65" s="67"/>
    </row>
    <row r="66" spans="1:37" ht="12.75" customHeight="1" x14ac:dyDescent="0.4">
      <c r="A66" s="69"/>
      <c r="B66" s="71"/>
      <c r="C66" s="72"/>
      <c r="D66" s="74"/>
      <c r="E66" s="76"/>
      <c r="F66" s="6"/>
      <c r="G66" s="78">
        <f>I66+K66+M66+O66+Q66+S66+U66+W66+Y66+AA66+AC66+AE66</f>
        <v>0</v>
      </c>
      <c r="H66" s="9" t="s">
        <v>43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5"/>
      <c r="AH66" s="17">
        <f>I66*J66+K66*L66+M66*N66+O66*P66+Q66*R66+S66*T66+U66*V66+W66*X66+Y66*Z66+AA66*AB66+AC66*AD66+AE66*AF66</f>
        <v>0</v>
      </c>
      <c r="AI66" s="15" t="str">
        <f>IFERROR(IF(G66&lt;C66,AH66,ROUNDDOWN(AH66*C66/G66,0)),"")</f>
        <v/>
      </c>
      <c r="AJ66" s="19"/>
      <c r="AK66" s="66" t="str">
        <f>IFERROR(SUMIF(AJ66:AJ67,"〇",AI66:AI67)-F67,"")</f>
        <v/>
      </c>
    </row>
    <row r="67" spans="1:37" ht="12.75" customHeight="1" x14ac:dyDescent="0.4">
      <c r="A67" s="70"/>
      <c r="B67" s="70"/>
      <c r="C67" s="73"/>
      <c r="D67" s="75"/>
      <c r="E67" s="77"/>
      <c r="F67" s="18" t="str">
        <f>IFERROR(ROUNDDOWN(C66*E66*$B$5/$B$4,0),"")</f>
        <v/>
      </c>
      <c r="G67" s="79"/>
      <c r="H67" s="8" t="s">
        <v>44</v>
      </c>
      <c r="I67" s="45"/>
      <c r="J67" s="14"/>
      <c r="K67" s="45"/>
      <c r="L67" s="14"/>
      <c r="M67" s="45"/>
      <c r="N67" s="14"/>
      <c r="O67" s="45"/>
      <c r="P67" s="14"/>
      <c r="Q67" s="45"/>
      <c r="R67" s="14"/>
      <c r="S67" s="45"/>
      <c r="T67" s="14"/>
      <c r="U67" s="45"/>
      <c r="V67" s="14"/>
      <c r="W67" s="45"/>
      <c r="X67" s="14"/>
      <c r="Y67" s="45"/>
      <c r="Z67" s="14"/>
      <c r="AA67" s="45"/>
      <c r="AB67" s="14"/>
      <c r="AC67" s="45"/>
      <c r="AD67" s="14"/>
      <c r="AE67" s="45"/>
      <c r="AF67" s="14"/>
      <c r="AG67" s="16" t="str">
        <f>IFERROR(ROUNDDOWN((I66*J67+K66*L67+M66*N67+O66*P67+Q66*R67+S66*T67+U66*V67+W66*X67+Y66*Z67+AA66*AB67+AC66*AD67+AE66*AF67)/G66,0),"")</f>
        <v/>
      </c>
      <c r="AH67" s="16" t="str">
        <f>IFERROR(AG67*C66,"")</f>
        <v/>
      </c>
      <c r="AI67" s="16" t="str">
        <f>IFERROR(ROUNDDOWN(AH67*$B$5/$B$4,0),"")</f>
        <v/>
      </c>
      <c r="AJ67" s="48"/>
      <c r="AK67" s="67"/>
    </row>
    <row r="68" spans="1:37" ht="12.75" customHeight="1" x14ac:dyDescent="0.4">
      <c r="AI68" s="68" t="s">
        <v>20</v>
      </c>
      <c r="AJ68" s="68"/>
      <c r="AK68" s="22">
        <f>SUM(AK54:AK67)</f>
        <v>0</v>
      </c>
    </row>
    <row r="69" spans="1:37" ht="12.75" customHeight="1" x14ac:dyDescent="0.4">
      <c r="AI69" s="68" t="s">
        <v>21</v>
      </c>
      <c r="AJ69" s="68"/>
      <c r="AK69" s="23" t="str">
        <f>IF(ROUNDDOWN(AK68*1.1-B$8*0.01,0)&lt;=0,"なし",ROUNDDOWN(AK68*1.1-B$8*0.01,0))</f>
        <v>なし</v>
      </c>
    </row>
  </sheetData>
  <mergeCells count="237">
    <mergeCell ref="AK23:AK24"/>
    <mergeCell ref="A25:A26"/>
    <mergeCell ref="AK25:AK26"/>
    <mergeCell ref="A23:A24"/>
    <mergeCell ref="B23:B24"/>
    <mergeCell ref="C23:C24"/>
    <mergeCell ref="E23:E24"/>
    <mergeCell ref="G23:G24"/>
    <mergeCell ref="A62:A63"/>
    <mergeCell ref="B62:B63"/>
    <mergeCell ref="C62:C63"/>
    <mergeCell ref="D62:D63"/>
    <mergeCell ref="E62:E63"/>
    <mergeCell ref="G62:G63"/>
    <mergeCell ref="AK62:AK63"/>
    <mergeCell ref="A60:A61"/>
    <mergeCell ref="B60:B61"/>
    <mergeCell ref="C60:C61"/>
    <mergeCell ref="D60:D61"/>
    <mergeCell ref="E60:E61"/>
    <mergeCell ref="G60:G61"/>
    <mergeCell ref="AK60:AK61"/>
    <mergeCell ref="A39:A40"/>
    <mergeCell ref="B39:B40"/>
    <mergeCell ref="C39:C40"/>
    <mergeCell ref="D39:D40"/>
    <mergeCell ref="E39:E40"/>
    <mergeCell ref="G39:G40"/>
    <mergeCell ref="AK39:AK40"/>
    <mergeCell ref="A37:A38"/>
    <mergeCell ref="B37:B38"/>
    <mergeCell ref="C37:C38"/>
    <mergeCell ref="D37:D38"/>
    <mergeCell ref="E37:E38"/>
    <mergeCell ref="G37:G38"/>
    <mergeCell ref="AK37:AK38"/>
    <mergeCell ref="I3:J3"/>
    <mergeCell ref="L3:M3"/>
    <mergeCell ref="B2:G2"/>
    <mergeCell ref="B3:G3"/>
    <mergeCell ref="I2:N2"/>
    <mergeCell ref="E6:G6"/>
    <mergeCell ref="D4:G4"/>
    <mergeCell ref="D5:G5"/>
    <mergeCell ref="D7:G7"/>
    <mergeCell ref="B6:C6"/>
    <mergeCell ref="B7:C7"/>
    <mergeCell ref="B4:C4"/>
    <mergeCell ref="B5:C5"/>
    <mergeCell ref="AK21:AK22"/>
    <mergeCell ref="A19:A20"/>
    <mergeCell ref="B19:B20"/>
    <mergeCell ref="C19:C20"/>
    <mergeCell ref="D19:D20"/>
    <mergeCell ref="D8:G8"/>
    <mergeCell ref="AE11:AF11"/>
    <mergeCell ref="H11:H12"/>
    <mergeCell ref="B8:C8"/>
    <mergeCell ref="E11:E12"/>
    <mergeCell ref="Y11:Z11"/>
    <mergeCell ref="AA11:AB11"/>
    <mergeCell ref="I11:J11"/>
    <mergeCell ref="W11:X11"/>
    <mergeCell ref="AC11:AD11"/>
    <mergeCell ref="AK15:AK16"/>
    <mergeCell ref="A17:A18"/>
    <mergeCell ref="B17:B18"/>
    <mergeCell ref="C17:C18"/>
    <mergeCell ref="E17:E18"/>
    <mergeCell ref="G17:G18"/>
    <mergeCell ref="AK17:AK18"/>
    <mergeCell ref="A15:A16"/>
    <mergeCell ref="B15:B16"/>
    <mergeCell ref="E19:E20"/>
    <mergeCell ref="C15:C16"/>
    <mergeCell ref="E15:E16"/>
    <mergeCell ref="G15:G16"/>
    <mergeCell ref="AJ11:AJ12"/>
    <mergeCell ref="AK11:AK12"/>
    <mergeCell ref="AK13:AK14"/>
    <mergeCell ref="F11:F12"/>
    <mergeCell ref="O11:P11"/>
    <mergeCell ref="Q11:R11"/>
    <mergeCell ref="S11:T11"/>
    <mergeCell ref="K11:L11"/>
    <mergeCell ref="M11:N11"/>
    <mergeCell ref="AG11:AG12"/>
    <mergeCell ref="U11:V11"/>
    <mergeCell ref="G19:G20"/>
    <mergeCell ref="AK19:AK20"/>
    <mergeCell ref="A31:A32"/>
    <mergeCell ref="B31:B32"/>
    <mergeCell ref="C31:C32"/>
    <mergeCell ref="E31:E32"/>
    <mergeCell ref="F31:F32"/>
    <mergeCell ref="A11:A12"/>
    <mergeCell ref="B11:B12"/>
    <mergeCell ref="C11:C12"/>
    <mergeCell ref="G11:G12"/>
    <mergeCell ref="A13:A14"/>
    <mergeCell ref="B13:B14"/>
    <mergeCell ref="C13:C14"/>
    <mergeCell ref="G13:G14"/>
    <mergeCell ref="E13:E14"/>
    <mergeCell ref="A21:A22"/>
    <mergeCell ref="B21:B22"/>
    <mergeCell ref="C21:C22"/>
    <mergeCell ref="D21:D22"/>
    <mergeCell ref="E21:E22"/>
    <mergeCell ref="G21:G22"/>
    <mergeCell ref="B25:B26"/>
    <mergeCell ref="C25:C26"/>
    <mergeCell ref="E25:E26"/>
    <mergeCell ref="G25:G26"/>
    <mergeCell ref="G43:G44"/>
    <mergeCell ref="AG31:AG32"/>
    <mergeCell ref="AJ31:AJ32"/>
    <mergeCell ref="AK31:AK32"/>
    <mergeCell ref="A33:A34"/>
    <mergeCell ref="B33:B34"/>
    <mergeCell ref="C33:C34"/>
    <mergeCell ref="E33:E34"/>
    <mergeCell ref="G33:G34"/>
    <mergeCell ref="AK33:AK34"/>
    <mergeCell ref="W31:X31"/>
    <mergeCell ref="Y31:Z31"/>
    <mergeCell ref="AA31:AB31"/>
    <mergeCell ref="AC31:AD31"/>
    <mergeCell ref="AE31:AF31"/>
    <mergeCell ref="M31:N31"/>
    <mergeCell ref="O31:P31"/>
    <mergeCell ref="Q31:R31"/>
    <mergeCell ref="S31:T31"/>
    <mergeCell ref="U31:V31"/>
    <mergeCell ref="G31:G32"/>
    <mergeCell ref="H31:H32"/>
    <mergeCell ref="I31:J31"/>
    <mergeCell ref="K31:L31"/>
    <mergeCell ref="F52:F53"/>
    <mergeCell ref="AK35:AK36"/>
    <mergeCell ref="A41:A42"/>
    <mergeCell ref="B41:B42"/>
    <mergeCell ref="C41:C42"/>
    <mergeCell ref="E41:E42"/>
    <mergeCell ref="G41:G42"/>
    <mergeCell ref="AK41:AK42"/>
    <mergeCell ref="A35:A36"/>
    <mergeCell ref="B35:B36"/>
    <mergeCell ref="C35:C36"/>
    <mergeCell ref="E35:E36"/>
    <mergeCell ref="G35:G36"/>
    <mergeCell ref="AK43:AK44"/>
    <mergeCell ref="A45:A46"/>
    <mergeCell ref="B45:B46"/>
    <mergeCell ref="C45:C46"/>
    <mergeCell ref="E45:E46"/>
    <mergeCell ref="G45:G46"/>
    <mergeCell ref="AK45:AK46"/>
    <mergeCell ref="A43:A44"/>
    <mergeCell ref="B43:B44"/>
    <mergeCell ref="C43:C44"/>
    <mergeCell ref="E43:E44"/>
    <mergeCell ref="A54:A55"/>
    <mergeCell ref="B54:B55"/>
    <mergeCell ref="C54:C55"/>
    <mergeCell ref="E54:E55"/>
    <mergeCell ref="G54:G55"/>
    <mergeCell ref="AK54:AK55"/>
    <mergeCell ref="W52:X52"/>
    <mergeCell ref="Y52:Z52"/>
    <mergeCell ref="AA52:AB52"/>
    <mergeCell ref="AC52:AD52"/>
    <mergeCell ref="AE52:AF52"/>
    <mergeCell ref="M52:N52"/>
    <mergeCell ref="O52:P52"/>
    <mergeCell ref="Q52:R52"/>
    <mergeCell ref="S52:T52"/>
    <mergeCell ref="U52:V52"/>
    <mergeCell ref="AK52:AK53"/>
    <mergeCell ref="G52:G53"/>
    <mergeCell ref="H52:H53"/>
    <mergeCell ref="I52:J52"/>
    <mergeCell ref="K52:L52"/>
    <mergeCell ref="A52:A53"/>
    <mergeCell ref="B52:B53"/>
    <mergeCell ref="C52:C53"/>
    <mergeCell ref="AK64:AK65"/>
    <mergeCell ref="A66:A67"/>
    <mergeCell ref="B66:B67"/>
    <mergeCell ref="C66:C67"/>
    <mergeCell ref="E66:E67"/>
    <mergeCell ref="G66:G67"/>
    <mergeCell ref="AK66:AK67"/>
    <mergeCell ref="D64:D65"/>
    <mergeCell ref="D66:D67"/>
    <mergeCell ref="A64:A65"/>
    <mergeCell ref="B64:B65"/>
    <mergeCell ref="C64:C65"/>
    <mergeCell ref="E64:E65"/>
    <mergeCell ref="G64:G65"/>
    <mergeCell ref="AK56:AK57"/>
    <mergeCell ref="A58:A59"/>
    <mergeCell ref="B58:B59"/>
    <mergeCell ref="C58:C59"/>
    <mergeCell ref="E58:E59"/>
    <mergeCell ref="G58:G59"/>
    <mergeCell ref="AK58:AK59"/>
    <mergeCell ref="D58:D59"/>
    <mergeCell ref="A56:A57"/>
    <mergeCell ref="B56:B57"/>
    <mergeCell ref="C56:C57"/>
    <mergeCell ref="E56:E57"/>
    <mergeCell ref="G56:G57"/>
    <mergeCell ref="AI69:AJ69"/>
    <mergeCell ref="D11:D12"/>
    <mergeCell ref="D13:D14"/>
    <mergeCell ref="D15:D16"/>
    <mergeCell ref="D17:D18"/>
    <mergeCell ref="D23:D24"/>
    <mergeCell ref="D25:D26"/>
    <mergeCell ref="D31:D32"/>
    <mergeCell ref="D33:D34"/>
    <mergeCell ref="D35:D36"/>
    <mergeCell ref="D41:D42"/>
    <mergeCell ref="D43:D44"/>
    <mergeCell ref="D45:D46"/>
    <mergeCell ref="D52:D53"/>
    <mergeCell ref="D54:D55"/>
    <mergeCell ref="D56:D57"/>
    <mergeCell ref="AI27:AJ27"/>
    <mergeCell ref="AI28:AJ28"/>
    <mergeCell ref="AI47:AJ47"/>
    <mergeCell ref="AI48:AJ48"/>
    <mergeCell ref="AI68:AJ68"/>
    <mergeCell ref="AG52:AG53"/>
    <mergeCell ref="AJ52:AJ53"/>
    <mergeCell ref="E52:E53"/>
  </mergeCells>
  <phoneticPr fontId="2"/>
  <dataValidations count="1">
    <dataValidation type="list" allowBlank="1" showInputMessage="1" showErrorMessage="1" sqref="AJ33:AJ46 AJ13:AJ26 AJ54:AJ67" xr:uid="{B277408D-2D16-4128-BD53-964F88585FDE}">
      <formula1>"〇"</formula1>
    </dataValidation>
  </dataValidations>
  <pageMargins left="0.7" right="0.7" top="0.75" bottom="0.75" header="0.3" footer="0.3"/>
  <pageSetup paperSize="8" scale="63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【別紙１】単品スライド概算額計算書</vt:lpstr>
      <vt:lpstr>【別紙２】単品スライド調書</vt:lpstr>
      <vt:lpstr>【別紙１】単品スライド概算額計算書（記入例）</vt:lpstr>
      <vt:lpstr>【別紙２】単品スライド調書（記入例）</vt:lpstr>
      <vt:lpstr>【別紙１】単品スライド概算額計算書!Print_Area</vt:lpstr>
      <vt:lpstr>'【別紙１】単品スライド概算額計算書（記入例）'!Print_Area</vt:lpstr>
      <vt:lpstr>【別紙２】単品スライド調書!Print_Area</vt:lpstr>
      <vt:lpstr>'【別紙２】単品スライド調書（記入例）'!Print_Area</vt:lpstr>
    </vt:vector>
  </TitlesOfParts>
  <Company>WakayamaCity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和歌山市</cp:lastModifiedBy>
  <cp:lastPrinted>2022-07-29T01:57:04Z</cp:lastPrinted>
  <dcterms:created xsi:type="dcterms:W3CDTF">2022-07-08T06:05:09Z</dcterms:created>
  <dcterms:modified xsi:type="dcterms:W3CDTF">2025-12-11T09:55:51Z</dcterms:modified>
</cp:coreProperties>
</file>