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B63A6CA4-EF81-4C54-A252-1C54BEBDD01B}" xr6:coauthVersionLast="36" xr6:coauthVersionMax="36" xr10:uidLastSave="{00000000-0000-0000-0000-000000000000}"/>
  <bookViews>
    <workbookView xWindow="0" yWindow="0" windowWidth="20490" windowHeight="6705" tabRatio="665" xr2:uid="{00000000-000D-0000-FFFF-FFFF00000000}"/>
  </bookViews>
  <sheets>
    <sheet name="居宅介護支援（１枚版）" sheetId="1" r:id="rId1"/>
    <sheet name="居宅介護支援（100名）" sheetId="9" r:id="rId2"/>
    <sheet name="記入方法" sheetId="5" r:id="rId3"/>
    <sheet name="プルダウン・リスト" sheetId="2" r:id="rId4"/>
    <sheet name="【記載例】居宅介護支援" sheetId="10" r:id="rId5"/>
  </sheets>
  <definedNames>
    <definedName name="_xlnm.Print_Area" localSheetId="4">【記載例】居宅介護支援!$A$1:$BD$51</definedName>
    <definedName name="_xlnm.Print_Area" localSheetId="2">記入方法!$A$1:$O$77</definedName>
    <definedName name="_xlnm.Print_Area" localSheetId="1">'居宅介護支援（100名）'!$A$1:$BD$133</definedName>
    <definedName name="_xlnm.Print_Area" localSheetId="0">'居宅介護支援（１枚版）'!$A$1:$BD$51</definedName>
    <definedName name="_xlnm.Print_Titles" localSheetId="4">【記載例】居宅介護支援!$1:$13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<sst xmlns="http://schemas.openxmlformats.org/spreadsheetml/2006/main" count="390" uniqueCount="148">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</sst>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5</v>
      </c>
      <c r="V2" s="235"/>
      <c r="W2" s="39" t="s">
        <v>16</v>
      </c>
      <c r="X2" s="234">
        <f>IF(U2=0,"",YEAR(DATE(2018+U2,1,1)))</f>
        <v>2023</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7</v>
      </c>
      <c r="Q12" s="89">
        <f>WEEKDAY(DATE($X$2,$AB$2,2))</f>
        <v>1</v>
      </c>
      <c r="R12" s="89">
        <f>WEEKDAY(DATE($X$2,$AB$2,3))</f>
        <v>2</v>
      </c>
      <c r="S12" s="89">
        <f>WEEKDAY(DATE($X$2,$AB$2,4))</f>
        <v>3</v>
      </c>
      <c r="T12" s="89">
        <f>WEEKDAY(DATE($X$2,$AB$2,5))</f>
        <v>4</v>
      </c>
      <c r="U12" s="89">
        <f>WEEKDAY(DATE($X$2,$AB$2,6))</f>
        <v>5</v>
      </c>
      <c r="V12" s="90">
        <f>WEEKDAY(DATE($X$2,$AB$2,7))</f>
        <v>6</v>
      </c>
      <c r="W12" s="88">
        <f>WEEKDAY(DATE($X$2,$AB$2,8))</f>
        <v>7</v>
      </c>
      <c r="X12" s="89">
        <f>WEEKDAY(DATE($X$2,$AB$2,9))</f>
        <v>1</v>
      </c>
      <c r="Y12" s="89">
        <f>WEEKDAY(DATE($X$2,$AB$2,10))</f>
        <v>2</v>
      </c>
      <c r="Z12" s="89">
        <f>WEEKDAY(DATE($X$2,$AB$2,11))</f>
        <v>3</v>
      </c>
      <c r="AA12" s="89">
        <f>WEEKDAY(DATE($X$2,$AB$2,12))</f>
        <v>4</v>
      </c>
      <c r="AB12" s="89">
        <f>WEEKDAY(DATE($X$2,$AB$2,13))</f>
        <v>5</v>
      </c>
      <c r="AC12" s="90">
        <f>WEEKDAY(DATE($X$2,$AB$2,14))</f>
        <v>6</v>
      </c>
      <c r="AD12" s="88">
        <f>WEEKDAY(DATE($X$2,$AB$2,15))</f>
        <v>7</v>
      </c>
      <c r="AE12" s="89">
        <f>WEEKDAY(DATE($X$2,$AB$2,16))</f>
        <v>1</v>
      </c>
      <c r="AF12" s="89">
        <f>WEEKDAY(DATE($X$2,$AB$2,17))</f>
        <v>2</v>
      </c>
      <c r="AG12" s="89">
        <f>WEEKDAY(DATE($X$2,$AB$2,18))</f>
        <v>3</v>
      </c>
      <c r="AH12" s="89">
        <f>WEEKDAY(DATE($X$2,$AB$2,19))</f>
        <v>4</v>
      </c>
      <c r="AI12" s="89">
        <f>WEEKDAY(DATE($X$2,$AB$2,20))</f>
        <v>5</v>
      </c>
      <c r="AJ12" s="90">
        <f>WEEKDAY(DATE($X$2,$AB$2,21))</f>
        <v>6</v>
      </c>
      <c r="AK12" s="88">
        <f>WEEKDAY(DATE($X$2,$AB$2,22))</f>
        <v>7</v>
      </c>
      <c r="AL12" s="89">
        <f>WEEKDAY(DATE($X$2,$AB$2,23))</f>
        <v>1</v>
      </c>
      <c r="AM12" s="89">
        <f>WEEKDAY(DATE($X$2,$AB$2,24))</f>
        <v>2</v>
      </c>
      <c r="AN12" s="89">
        <f>WEEKDAY(DATE($X$2,$AB$2,25))</f>
        <v>3</v>
      </c>
      <c r="AO12" s="89">
        <f>WEEKDAY(DATE($X$2,$AB$2,26))</f>
        <v>4</v>
      </c>
      <c r="AP12" s="89">
        <f>WEEKDAY(DATE($X$2,$AB$2,27))</f>
        <v>5</v>
      </c>
      <c r="AQ12" s="90">
        <f>WEEKDAY(DATE($X$2,$AB$2,28))</f>
        <v>6</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土</v>
      </c>
      <c r="Q13" s="92" t="str">
        <f t="shared" ref="Q13:V13" si="0">IF(Q12=1,"日",IF(Q12=2,"月",IF(Q12=3,"火",IF(Q12=4,"水",IF(Q12=5,"木",IF(Q12=6,"金","土"))))))</f>
        <v>日</v>
      </c>
      <c r="R13" s="92" t="str">
        <f t="shared" si="0"/>
        <v>月</v>
      </c>
      <c r="S13" s="92" t="str">
        <f t="shared" si="0"/>
        <v>火</v>
      </c>
      <c r="T13" s="92" t="str">
        <f t="shared" si="0"/>
        <v>水</v>
      </c>
      <c r="U13" s="92" t="str">
        <f t="shared" si="0"/>
        <v>木</v>
      </c>
      <c r="V13" s="93" t="str">
        <f t="shared" si="0"/>
        <v>金</v>
      </c>
      <c r="W13" s="91" t="str">
        <f t="shared" ref="W13" si="1">IF(W12=1,"日",IF(W12=2,"月",IF(W12=3,"火",IF(W12=4,"水",IF(W12=5,"木",IF(W12=6,"金","土"))))))</f>
        <v>土</v>
      </c>
      <c r="X13" s="92" t="str">
        <f t="shared" ref="X13" si="2">IF(X12=1,"日",IF(X12=2,"月",IF(X12=3,"火",IF(X12=4,"水",IF(X12=5,"木",IF(X12=6,"金","土"))))))</f>
        <v>日</v>
      </c>
      <c r="Y13" s="92" t="str">
        <f t="shared" ref="Y13" si="3">IF(Y12=1,"日",IF(Y12=2,"月",IF(Y12=3,"火",IF(Y12=4,"水",IF(Y12=5,"木",IF(Y12=6,"金","土"))))))</f>
        <v>月</v>
      </c>
      <c r="Z13" s="92" t="str">
        <f t="shared" ref="Z13" si="4">IF(Z12=1,"日",IF(Z12=2,"月",IF(Z12=3,"火",IF(Z12=4,"水",IF(Z12=5,"木",IF(Z12=6,"金","土"))))))</f>
        <v>火</v>
      </c>
      <c r="AA13" s="92" t="str">
        <f t="shared" ref="AA13" si="5">IF(AA12=1,"日",IF(AA12=2,"月",IF(AA12=3,"火",IF(AA12=4,"水",IF(AA12=5,"木",IF(AA12=6,"金","土"))))))</f>
        <v>水</v>
      </c>
      <c r="AB13" s="92" t="str">
        <f t="shared" ref="AB13" si="6">IF(AB12=1,"日",IF(AB12=2,"月",IF(AB12=3,"火",IF(AB12=4,"水",IF(AB12=5,"木",IF(AB12=6,"金","土"))))))</f>
        <v>木</v>
      </c>
      <c r="AC13" s="93" t="str">
        <f t="shared" ref="AC13" si="7">IF(AC12=1,"日",IF(AC12=2,"月",IF(AC12=3,"火",IF(AC12=4,"水",IF(AC12=5,"木",IF(AC12=6,"金","土"))))))</f>
        <v>金</v>
      </c>
      <c r="AD13" s="91" t="str">
        <f t="shared" ref="AD13" si="8">IF(AD12=1,"日",IF(AD12=2,"月",IF(AD12=3,"火",IF(AD12=4,"水",IF(AD12=5,"木",IF(AD12=6,"金","土"))))))</f>
        <v>土</v>
      </c>
      <c r="AE13" s="92" t="str">
        <f t="shared" ref="AE13" si="9">IF(AE12=1,"日",IF(AE12=2,"月",IF(AE12=3,"火",IF(AE12=4,"水",IF(AE12=5,"木",IF(AE12=6,"金","土"))))))</f>
        <v>日</v>
      </c>
      <c r="AF13" s="92" t="str">
        <f t="shared" ref="AF13" si="10">IF(AF12=1,"日",IF(AF12=2,"月",IF(AF12=3,"火",IF(AF12=4,"水",IF(AF12=5,"木",IF(AF12=6,"金","土"))))))</f>
        <v>月</v>
      </c>
      <c r="AG13" s="92" t="str">
        <f t="shared" ref="AG13" si="11">IF(AG12=1,"日",IF(AG12=2,"月",IF(AG12=3,"火",IF(AG12=4,"水",IF(AG12=5,"木",IF(AG12=6,"金","土"))))))</f>
        <v>火</v>
      </c>
      <c r="AH13" s="92" t="str">
        <f t="shared" ref="AH13" si="12">IF(AH12=1,"日",IF(AH12=2,"月",IF(AH12=3,"火",IF(AH12=4,"水",IF(AH12=5,"木",IF(AH12=6,"金","土"))))))</f>
        <v>水</v>
      </c>
      <c r="AI13" s="92" t="str">
        <f t="shared" ref="AI13" si="13">IF(AI12=1,"日",IF(AI12=2,"月",IF(AI12=3,"火",IF(AI12=4,"水",IF(AI12=5,"木",IF(AI12=6,"金","土"))))))</f>
        <v>木</v>
      </c>
      <c r="AJ13" s="93" t="str">
        <f t="shared" ref="AJ13" si="14">IF(AJ12=1,"日",IF(AJ12=2,"月",IF(AJ12=3,"火",IF(AJ12=4,"水",IF(AJ12=5,"木",IF(AJ12=6,"金","土"))))))</f>
        <v>金</v>
      </c>
      <c r="AK13" s="91" t="str">
        <f t="shared" ref="AK13" si="15">IF(AK12=1,"日",IF(AK12=2,"月",IF(AK12=3,"火",IF(AK12=4,"水",IF(AK12=5,"木",IF(AK12=6,"金","土"))))))</f>
        <v>土</v>
      </c>
      <c r="AL13" s="92" t="str">
        <f t="shared" ref="AL13" si="16">IF(AL12=1,"日",IF(AL12=2,"月",IF(AL12=3,"火",IF(AL12=4,"水",IF(AL12=5,"木",IF(AL12=6,"金","土"))))))</f>
        <v>日</v>
      </c>
      <c r="AM13" s="92" t="str">
        <f t="shared" ref="AM13" si="17">IF(AM12=1,"日",IF(AM12=2,"月",IF(AM12=3,"火",IF(AM12=4,"水",IF(AM12=5,"木",IF(AM12=6,"金","土"))))))</f>
        <v>月</v>
      </c>
      <c r="AN13" s="92" t="str">
        <f t="shared" ref="AN13" si="18">IF(AN12=1,"日",IF(AN12=2,"月",IF(AN12=3,"火",IF(AN12=4,"水",IF(AN12=5,"木",IF(AN12=6,"金","土"))))))</f>
        <v>火</v>
      </c>
      <c r="AO13" s="92" t="str">
        <f t="shared" ref="AO13" si="19">IF(AO12=1,"日",IF(AO12=2,"月",IF(AO12=3,"火",IF(AO12=4,"水",IF(AO12=5,"木",IF(AO12=6,"金","土"))))))</f>
        <v>水</v>
      </c>
      <c r="AP13" s="92" t="str">
        <f t="shared" ref="AP13" si="20">IF(AP12=1,"日",IF(AP12=2,"月",IF(AP12=3,"火",IF(AP12=4,"水",IF(AP12=5,"木",IF(AP12=6,"金","土"))))))</f>
        <v>木</v>
      </c>
      <c r="AQ13" s="93" t="str">
        <f t="shared" ref="AQ13" si="21">IF(AQ12=1,"日",IF(AQ12=2,"月",IF(AQ12=3,"火",IF(AQ12=4,"水",IF(AQ12=5,"木",IF(AQ12=6,"金","土"))))))</f>
        <v>金</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51</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30</v>
      </c>
      <c r="Q38" s="258"/>
      <c r="R38" s="98"/>
      <c r="S38" s="98"/>
      <c r="T38" s="218" t="s">
        <v>6</v>
      </c>
      <c r="U38" s="219"/>
      <c r="V38" s="218" t="s">
        <v>69</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28</v>
      </c>
      <c r="H45" s="218">
        <f>IF($J$42="週",$AV$5,$AZ$5)</f>
        <v>40</v>
      </c>
      <c r="I45" s="256"/>
      <c r="J45" s="256"/>
      <c r="K45" s="219"/>
      <c r="L45" s="145" t="s">
        <v>29</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81</v>
      </c>
      <c r="H50" s="261">
        <f>M45</f>
        <v>0</v>
      </c>
      <c r="I50" s="262"/>
      <c r="J50" s="262"/>
      <c r="K50" s="263"/>
      <c r="L50" s="145" t="s">
        <v>29</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J42:K42" xr:uid="{00000000-0002-0000-0000-000001000000}">
      <formula1>"週,暦月"</formula1>
    </dataValidation>
    <dataValidation type="list" allowBlank="1" showInputMessage="1" showErrorMessage="1" sqref="AZ3" xr:uid="{00000000-0002-0000-0000-000002000000}">
      <formula1>"４週,暦月"</formula1>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35</v>
      </c>
      <c r="D116" s="253"/>
      <c r="E116" s="253" t="s">
        <v>36</v>
      </c>
      <c r="F116" s="253"/>
      <c r="G116" s="253"/>
      <c r="H116" s="253"/>
      <c r="I116" s="98"/>
      <c r="J116" s="255" t="s">
        <v>39</v>
      </c>
      <c r="K116" s="255"/>
      <c r="L116" s="255"/>
      <c r="M116" s="255"/>
      <c r="N116" s="67"/>
      <c r="O116" s="67"/>
      <c r="P116" s="96" t="s">
        <v>47</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37</v>
      </c>
      <c r="F117" s="254"/>
      <c r="G117" s="254" t="s">
        <v>38</v>
      </c>
      <c r="H117" s="254"/>
      <c r="I117" s="98"/>
      <c r="J117" s="254" t="s">
        <v>37</v>
      </c>
      <c r="K117" s="254"/>
      <c r="L117" s="254" t="s">
        <v>38</v>
      </c>
      <c r="M117" s="254"/>
      <c r="N117" s="67"/>
      <c r="O117" s="67"/>
      <c r="P117" s="96" t="s">
        <v>44</v>
      </c>
      <c r="Q117" s="96"/>
      <c r="R117" s="98"/>
      <c r="S117" s="98"/>
      <c r="T117" s="218" t="s">
        <v>3</v>
      </c>
      <c r="U117" s="219"/>
      <c r="V117" s="218" t="s">
        <v>50</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51</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52</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30</v>
      </c>
      <c r="Q120" s="258"/>
      <c r="R120" s="98"/>
      <c r="S120" s="98"/>
      <c r="T120" s="218" t="s">
        <v>6</v>
      </c>
      <c r="U120" s="219"/>
      <c r="V120" s="218" t="s">
        <v>69</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30</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27</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69" t="s">
        <v>90</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42</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28</v>
      </c>
      <c r="H127" s="218">
        <f>IF($J$124="週",$AV$5,$AZ$5)</f>
        <v>40</v>
      </c>
      <c r="I127" s="256"/>
      <c r="J127" s="256"/>
      <c r="K127" s="219"/>
      <c r="L127" s="145" t="s">
        <v>29</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4" t="s">
        <v>27</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81</v>
      </c>
      <c r="H132" s="261">
        <f>M127</f>
        <v>0</v>
      </c>
      <c r="I132" s="262"/>
      <c r="J132" s="262"/>
      <c r="K132" s="263"/>
      <c r="L132" s="145" t="s">
        <v>29</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J124:K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4:D113" xr:uid="{00000000-0002-0000-0100-000003000000}">
      <formula1>職種</formula1>
    </dataValidation>
    <dataValidation type="list" errorStyle="warning" allowBlank="1" showInputMessage="1" error="リストにない場合のみ、入力してください。" sqref="G14:K113"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113"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1"/>
  <sheetViews>
    <sheetView workbookViewId="0">
      <selection activeCell="C1" sqref="C1"/>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5" t="s">
        <v>87</v>
      </c>
      <c r="F4" s="275"/>
      <c r="G4" s="275"/>
      <c r="H4" s="275"/>
      <c r="I4" s="275"/>
      <c r="J4" s="275"/>
    </row>
    <row r="5" spans="1:10" s="11" customFormat="1" ht="20.25" customHeight="1" x14ac:dyDescent="0.4">
      <c r="A5" s="28"/>
      <c r="B5" s="13" t="s">
        <v>86</v>
      </c>
      <c r="C5" s="13"/>
      <c r="E5" s="275"/>
      <c r="F5" s="275"/>
      <c r="G5" s="275"/>
      <c r="H5" s="275"/>
      <c r="I5" s="275"/>
      <c r="J5" s="275"/>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5"/>
  <sheetViews>
    <sheetView topLeftCell="A13" workbookViewId="0">
      <selection activeCell="C1" sqref="C1"/>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6" t="s">
        <v>60</v>
      </c>
      <c r="C16" s="121" t="s">
        <v>114</v>
      </c>
      <c r="D16" s="126" t="s">
        <v>114</v>
      </c>
      <c r="E16" s="126" t="s">
        <v>106</v>
      </c>
      <c r="F16" s="126"/>
      <c r="G16" s="126"/>
      <c r="H16" s="126"/>
      <c r="I16" s="122"/>
      <c r="J16" s="122"/>
      <c r="K16" s="123"/>
    </row>
    <row r="17" spans="2:11" x14ac:dyDescent="0.4">
      <c r="B17" s="276"/>
      <c r="C17" s="124" t="s">
        <v>67</v>
      </c>
      <c r="D17" s="126" t="s">
        <v>112</v>
      </c>
      <c r="E17" s="126" t="s">
        <v>112</v>
      </c>
      <c r="F17" s="126"/>
      <c r="G17" s="126"/>
      <c r="H17" s="126"/>
      <c r="I17" s="115"/>
      <c r="J17" s="115"/>
      <c r="K17" s="125"/>
    </row>
    <row r="18" spans="2:11" x14ac:dyDescent="0.4">
      <c r="B18" s="276"/>
      <c r="C18" s="124" t="s">
        <v>67</v>
      </c>
      <c r="D18" s="126" t="s">
        <v>31</v>
      </c>
      <c r="E18" s="126" t="s">
        <v>115</v>
      </c>
      <c r="F18" s="126"/>
      <c r="G18" s="126"/>
      <c r="H18" s="126"/>
      <c r="I18" s="115"/>
      <c r="J18" s="115"/>
      <c r="K18" s="125"/>
    </row>
    <row r="19" spans="2:11" x14ac:dyDescent="0.4">
      <c r="B19" s="276"/>
      <c r="C19" s="124" t="s">
        <v>31</v>
      </c>
      <c r="D19" s="126" t="s">
        <v>31</v>
      </c>
      <c r="E19" s="126" t="s">
        <v>116</v>
      </c>
      <c r="F19" s="126"/>
      <c r="G19" s="126"/>
      <c r="H19" s="126"/>
      <c r="I19" s="115"/>
      <c r="J19" s="115"/>
      <c r="K19" s="125"/>
    </row>
    <row r="20" spans="2:11" x14ac:dyDescent="0.4">
      <c r="B20" s="276"/>
      <c r="C20" s="124" t="s">
        <v>31</v>
      </c>
      <c r="D20" s="126" t="s">
        <v>31</v>
      </c>
      <c r="E20" s="126" t="s">
        <v>117</v>
      </c>
      <c r="F20" s="126"/>
      <c r="G20" s="126"/>
      <c r="H20" s="126"/>
      <c r="I20" s="115"/>
      <c r="J20" s="115"/>
      <c r="K20" s="125"/>
    </row>
    <row r="21" spans="2:11" x14ac:dyDescent="0.4">
      <c r="B21" s="276"/>
      <c r="C21" s="124" t="s">
        <v>31</v>
      </c>
      <c r="D21" s="126" t="s">
        <v>31</v>
      </c>
      <c r="E21" s="126" t="s">
        <v>31</v>
      </c>
      <c r="F21" s="126"/>
      <c r="G21" s="126"/>
      <c r="H21" s="126"/>
      <c r="I21" s="115"/>
      <c r="J21" s="115"/>
      <c r="K21" s="125"/>
    </row>
    <row r="22" spans="2:11" x14ac:dyDescent="0.4">
      <c r="B22" s="276"/>
      <c r="C22" s="124" t="s">
        <v>31</v>
      </c>
      <c r="D22" s="126" t="s">
        <v>31</v>
      </c>
      <c r="E22" s="126" t="s">
        <v>31</v>
      </c>
      <c r="F22" s="126"/>
      <c r="G22" s="126"/>
      <c r="H22" s="126"/>
      <c r="I22" s="115"/>
      <c r="J22" s="115"/>
      <c r="K22" s="125"/>
    </row>
    <row r="23" spans="2:11" x14ac:dyDescent="0.4">
      <c r="B23" s="276"/>
      <c r="C23" s="124" t="s">
        <v>31</v>
      </c>
      <c r="D23" s="126" t="s">
        <v>92</v>
      </c>
      <c r="E23" s="126" t="s">
        <v>31</v>
      </c>
      <c r="F23" s="126"/>
      <c r="G23" s="126"/>
      <c r="H23" s="126"/>
      <c r="I23" s="115"/>
      <c r="J23" s="115"/>
      <c r="K23" s="125"/>
    </row>
    <row r="24" spans="2:11" x14ac:dyDescent="0.4">
      <c r="B24" s="276"/>
      <c r="C24" s="124" t="s">
        <v>31</v>
      </c>
      <c r="D24" s="126" t="s">
        <v>92</v>
      </c>
      <c r="E24" s="126" t="s">
        <v>31</v>
      </c>
      <c r="F24" s="126"/>
      <c r="G24" s="126"/>
      <c r="H24" s="126"/>
      <c r="I24" s="115"/>
      <c r="J24" s="115"/>
      <c r="K24" s="125"/>
    </row>
    <row r="25" spans="2:11" x14ac:dyDescent="0.4">
      <c r="B25" s="276"/>
      <c r="C25" s="124" t="s">
        <v>31</v>
      </c>
      <c r="D25" s="127" t="s">
        <v>92</v>
      </c>
      <c r="E25" s="127" t="s">
        <v>31</v>
      </c>
      <c r="F25" s="127"/>
      <c r="G25" s="127"/>
      <c r="H25" s="127"/>
      <c r="I25" s="115"/>
      <c r="J25" s="115"/>
      <c r="K25" s="125"/>
    </row>
    <row r="26" spans="2:11" x14ac:dyDescent="0.4">
      <c r="B26" s="276"/>
      <c r="C26" s="124" t="s">
        <v>31</v>
      </c>
      <c r="D26" s="127" t="s">
        <v>92</v>
      </c>
      <c r="E26" s="127" t="s">
        <v>31</v>
      </c>
      <c r="F26" s="127"/>
      <c r="G26" s="127"/>
      <c r="H26" s="127"/>
      <c r="I26" s="115"/>
      <c r="J26" s="115"/>
      <c r="K26" s="125"/>
    </row>
    <row r="27" spans="2:11" x14ac:dyDescent="0.4">
      <c r="B27" s="276"/>
      <c r="C27" s="124" t="s">
        <v>31</v>
      </c>
      <c r="D27" s="127" t="s">
        <v>92</v>
      </c>
      <c r="E27" s="127" t="s">
        <v>31</v>
      </c>
      <c r="F27" s="127"/>
      <c r="G27" s="127"/>
      <c r="H27" s="127"/>
      <c r="I27" s="115"/>
      <c r="J27" s="115"/>
      <c r="K27" s="125"/>
    </row>
    <row r="28" spans="2:11" ht="26.25" thickBot="1" x14ac:dyDescent="0.45">
      <c r="B28" s="277"/>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t="s">
        <v>109</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78">
        <v>160</v>
      </c>
      <c r="BA5" s="279"/>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46">
        <v>100</v>
      </c>
      <c r="BA6" s="247"/>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66</v>
      </c>
      <c r="F14" s="196"/>
      <c r="G14" s="197" t="s">
        <v>114</v>
      </c>
      <c r="H14" s="198"/>
      <c r="I14" s="198"/>
      <c r="J14" s="198"/>
      <c r="K14" s="199"/>
      <c r="L14" s="200" t="s">
        <v>68</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112</v>
      </c>
      <c r="D15" s="168"/>
      <c r="E15" s="169" t="s">
        <v>66</v>
      </c>
      <c r="F15" s="170"/>
      <c r="G15" s="171" t="s">
        <v>114</v>
      </c>
      <c r="H15" s="172"/>
      <c r="I15" s="172"/>
      <c r="J15" s="172"/>
      <c r="K15" s="173"/>
      <c r="L15" s="174" t="s">
        <v>100</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112</v>
      </c>
      <c r="D16" s="168"/>
      <c r="E16" s="169" t="s">
        <v>66</v>
      </c>
      <c r="F16" s="170"/>
      <c r="G16" s="171" t="s">
        <v>112</v>
      </c>
      <c r="H16" s="172"/>
      <c r="I16" s="172"/>
      <c r="J16" s="172"/>
      <c r="K16" s="173"/>
      <c r="L16" s="174" t="s">
        <v>78</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112</v>
      </c>
      <c r="D17" s="168"/>
      <c r="E17" s="169" t="s">
        <v>66</v>
      </c>
      <c r="F17" s="170"/>
      <c r="G17" s="171" t="s">
        <v>112</v>
      </c>
      <c r="H17" s="172"/>
      <c r="I17" s="172"/>
      <c r="J17" s="172"/>
      <c r="K17" s="173"/>
      <c r="L17" s="174" t="s">
        <v>80</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112</v>
      </c>
      <c r="D18" s="168"/>
      <c r="E18" s="169" t="s">
        <v>121</v>
      </c>
      <c r="F18" s="170"/>
      <c r="G18" s="171" t="s">
        <v>112</v>
      </c>
      <c r="H18" s="172"/>
      <c r="I18" s="172"/>
      <c r="J18" s="172"/>
      <c r="K18" s="173"/>
      <c r="L18" s="174" t="s">
        <v>79</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51</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30</v>
      </c>
      <c r="Q38" s="258"/>
      <c r="R38" s="98"/>
      <c r="S38" s="98"/>
      <c r="T38" s="218" t="s">
        <v>6</v>
      </c>
      <c r="U38" s="219"/>
      <c r="V38" s="218" t="s">
        <v>69</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28</v>
      </c>
      <c r="H45" s="218">
        <f>IF($J$42="週",$AV$5,$AZ$5)</f>
        <v>40</v>
      </c>
      <c r="I45" s="256"/>
      <c r="J45" s="256"/>
      <c r="K45" s="219"/>
      <c r="L45" s="100" t="s">
        <v>29</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81</v>
      </c>
      <c r="H50" s="261">
        <f>M45</f>
        <v>0.5</v>
      </c>
      <c r="I50" s="262"/>
      <c r="J50" s="262"/>
      <c r="K50" s="263"/>
      <c r="L50" s="100" t="s">
        <v>29</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J42:K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qref="C14:D31" xr:uid="{00000000-0002-0000-0400-000003000000}">
      <formula1>職種</formula1>
    </dataValidation>
    <dataValidation type="list" errorStyle="warning" allowBlank="1" showInputMessage="1" error="リストにない場合のみ、入力してください。" sqref="G14:K31" xr:uid="{00000000-0002-0000-0400-000004000000}">
      <formula1>INDIRECT(C14)</formula1>
    </dataValidation>
    <dataValidation type="list" allowBlank="1" showInputMessage="1" showErrorMessage="1" sqref="AZ4:BC4" xr:uid="{00000000-0002-0000-0400-000005000000}">
      <formula1>"予定,実績,予定・実績"</formula1>
    </dataValidation>
    <dataValidation type="list" allowBlank="1" showInputMessage="1" sqref="E14:F31" xr:uid="{00000000-0002-0000-0400-000006000000}">
      <formula1>"A, B, C, D"</formula1>
    </dataValidation>
    <dataValidation allowBlank="1" showInputMessage="1" showErrorMessage="1" error="入力可能範囲　32～40" sqref="AZ6" xr:uid="{00000000-0002-0000-04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記入方法</vt:lpstr>
      <vt:lpstr>プルダウン・リスト</vt:lpstr>
      <vt:lpstr>【記載例】居宅介護支援</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2021-03-21T05:52:46Z</cp:lastPrinted>
  <dcterms:created xsi:type="dcterms:W3CDTF">2020-01-14T23:44:41Z</dcterms:created>
  <dcterms:modified xsi:type="dcterms:W3CDTF">2024-04-01T02:25:52Z</dcterms:modified>
</cp:coreProperties>
</file>