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2"/>
  <workbookPr codeName="ThisWorkbook" defaultThemeVersion="166925"/>
  <mc:AlternateContent xmlns:mc="http://schemas.openxmlformats.org/markup-compatibility/2006">
    <mc:Choice Requires="x15">
      <x15ac:absPath xmlns:x15ac="http://schemas.microsoft.com/office/spreadsheetml/2010/11/ac" url="\\Filesv01\介護保険課\給付班\（南）\整備\整備関連\■R６年度整備（公募）\02 ★地域密着型特別養護老人ホーム\02 第２次公募（R6.10～）\01 公募要項\"/>
    </mc:Choice>
  </mc:AlternateContent>
  <xr:revisionPtr revIDLastSave="0" documentId="13_ncr:1_{26B44ACE-3A48-4F8E-A0DC-AB64868221C9}" xr6:coauthVersionLast="36" xr6:coauthVersionMax="36" xr10:uidLastSave="{00000000-0000-0000-0000-000000000000}"/>
  <bookViews>
    <workbookView xWindow="0" yWindow="0" windowWidth="19320" windowHeight="7290" tabRatio="874" xr2:uid="{00000000-000D-0000-FFFF-FFFF00000000}"/>
  </bookViews>
  <sheets>
    <sheet name="様式４－１" sheetId="20" r:id="rId1"/>
    <sheet name="様式４－２" sheetId="19" r:id="rId2"/>
    <sheet name="【様式４－１】記入方法" sheetId="4" r:id="rId3"/>
    <sheet name="【様式４－１】記載例" sheetId="10" r:id="rId4"/>
    <sheet name="【様式４－１】プルダウン・リスト" sheetId="3" r:id="rId5"/>
    <sheet name="【様式４－２】記載例" sheetId="16" r:id="rId6"/>
  </sheets>
  <definedNames>
    <definedName name="【記載例】シフト記号" localSheetId="1">'様式４－２'!$C$7:$C$48</definedName>
    <definedName name="【記載例】シフト記号">'【様式４－２】記載例'!$C$7:$C$48</definedName>
    <definedName name="【記載例】シフト記号表" localSheetId="1">'様式４－２'!$C$7:$C$48</definedName>
    <definedName name="【記載例】シフト記号表">'【様式４－２】記載例'!$C$7:$C$48</definedName>
    <definedName name="_xlnm.Print_Area" localSheetId="3">'【様式４－１】記載例'!$A$1:$BN$97</definedName>
    <definedName name="_xlnm.Print_Area" localSheetId="2">'【様式４－１】記入方法'!$A$1:$Q$93</definedName>
    <definedName name="_xlnm.Print_Area" localSheetId="5">'【様式４－２】記載例'!$B$1:$N$53</definedName>
    <definedName name="_xlnm.Print_Area" localSheetId="0">'様式４－１'!$A$1:$BN$238</definedName>
    <definedName name="_xlnm.Print_Area" localSheetId="1">'様式４－２'!$B$1:$N$53</definedName>
    <definedName name="_xlnm.Print_Titles" localSheetId="3">'【様式４－１】記載例'!$1:$16</definedName>
    <definedName name="_xlnm.Print_Titles" localSheetId="0">'様式４－１'!$2:$17</definedName>
    <definedName name="シフト記号表">'様式４－２'!$C$7:$C$48</definedName>
    <definedName name="医師">'【様式４－１】プルダウン・リスト'!$D$22:$D$31</definedName>
    <definedName name="栄養士">'【様式４－１】プルダウン・リスト'!$H$22:$H$31</definedName>
    <definedName name="介護支援専門員">'【様式４－１】プルダウン・リスト'!$J$22:$J$31</definedName>
    <definedName name="介護職員">'【様式４－１】プルダウン・リスト'!$G$22:$G$31</definedName>
    <definedName name="看護職員">'【様式４－１】プルダウン・リスト'!$F$22:$F$31</definedName>
    <definedName name="管理者">'【様式４－１】プルダウン・リスト'!$C$22:$C$31</definedName>
    <definedName name="機能訓練指導員">'【様式４－１】プルダウン・リスト'!$I$22:$I$31</definedName>
    <definedName name="職種">'【様式４－１】プルダウン・リスト'!$C$21:$L$21</definedName>
    <definedName name="生活相談員">'【様式４－１】プルダウン・リスト'!$E$22:$E$31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F13" i="20" l="1"/>
  <c r="BF12" i="10"/>
  <c r="BE217" i="20" l="1"/>
  <c r="BD217" i="20"/>
  <c r="BC217" i="20"/>
  <c r="BB217" i="20"/>
  <c r="BA217" i="20"/>
  <c r="AZ217" i="20"/>
  <c r="AY217" i="20"/>
  <c r="AX217" i="20"/>
  <c r="AW217" i="20"/>
  <c r="AV217" i="20"/>
  <c r="AU217" i="20"/>
  <c r="AT217" i="20"/>
  <c r="AS217" i="20"/>
  <c r="AR217" i="20"/>
  <c r="AQ217" i="20"/>
  <c r="AP217" i="20"/>
  <c r="AO217" i="20"/>
  <c r="AN217" i="20"/>
  <c r="AM217" i="20"/>
  <c r="AL217" i="20"/>
  <c r="AK217" i="20"/>
  <c r="AJ217" i="20"/>
  <c r="AI217" i="20"/>
  <c r="AH217" i="20"/>
  <c r="AG217" i="20"/>
  <c r="AF217" i="20"/>
  <c r="AE217" i="20"/>
  <c r="AD217" i="20"/>
  <c r="AC217" i="20"/>
  <c r="AB217" i="20"/>
  <c r="AA217" i="20"/>
  <c r="L217" i="20"/>
  <c r="J217" i="20"/>
  <c r="BE215" i="20"/>
  <c r="BD215" i="20"/>
  <c r="BC215" i="20"/>
  <c r="BB215" i="20"/>
  <c r="BA215" i="20"/>
  <c r="AZ215" i="20"/>
  <c r="AY215" i="20"/>
  <c r="AX215" i="20"/>
  <c r="AW215" i="20"/>
  <c r="AV215" i="20"/>
  <c r="AU215" i="20"/>
  <c r="AT215" i="20"/>
  <c r="AS215" i="20"/>
  <c r="AR215" i="20"/>
  <c r="AQ215" i="20"/>
  <c r="AP215" i="20"/>
  <c r="AO215" i="20"/>
  <c r="AN215" i="20"/>
  <c r="AM215" i="20"/>
  <c r="AL215" i="20"/>
  <c r="AK215" i="20"/>
  <c r="AJ215" i="20"/>
  <c r="AI215" i="20"/>
  <c r="AH215" i="20"/>
  <c r="AG215" i="20"/>
  <c r="AF215" i="20"/>
  <c r="AE215" i="20"/>
  <c r="AD215" i="20"/>
  <c r="AC215" i="20"/>
  <c r="AB215" i="20"/>
  <c r="AA215" i="20"/>
  <c r="L215" i="20"/>
  <c r="J215" i="20"/>
  <c r="BE213" i="20"/>
  <c r="BD213" i="20"/>
  <c r="BC213" i="20"/>
  <c r="BB213" i="20"/>
  <c r="BA213" i="20"/>
  <c r="AZ213" i="20"/>
  <c r="AY213" i="20"/>
  <c r="AX213" i="20"/>
  <c r="AW213" i="20"/>
  <c r="AV213" i="20"/>
  <c r="AU213" i="20"/>
  <c r="AT213" i="20"/>
  <c r="AS213" i="20"/>
  <c r="AR213" i="20"/>
  <c r="AQ213" i="20"/>
  <c r="AP213" i="20"/>
  <c r="AO213" i="20"/>
  <c r="AN213" i="20"/>
  <c r="AM213" i="20"/>
  <c r="AL213" i="20"/>
  <c r="AK213" i="20"/>
  <c r="AJ213" i="20"/>
  <c r="AI213" i="20"/>
  <c r="AH213" i="20"/>
  <c r="AG213" i="20"/>
  <c r="AF213" i="20"/>
  <c r="AE213" i="20"/>
  <c r="AD213" i="20"/>
  <c r="AC213" i="20"/>
  <c r="AB213" i="20"/>
  <c r="AA213" i="20"/>
  <c r="L213" i="20"/>
  <c r="J213" i="20"/>
  <c r="BE211" i="20"/>
  <c r="BD211" i="20"/>
  <c r="BC211" i="20"/>
  <c r="BB211" i="20"/>
  <c r="BA211" i="20"/>
  <c r="AZ211" i="20"/>
  <c r="AY211" i="20"/>
  <c r="AX211" i="20"/>
  <c r="AW211" i="20"/>
  <c r="AV211" i="20"/>
  <c r="AU211" i="20"/>
  <c r="AT211" i="20"/>
  <c r="AS211" i="20"/>
  <c r="AR211" i="20"/>
  <c r="AQ211" i="20"/>
  <c r="AP211" i="20"/>
  <c r="AO211" i="20"/>
  <c r="AN211" i="20"/>
  <c r="AM211" i="20"/>
  <c r="AL211" i="20"/>
  <c r="AK211" i="20"/>
  <c r="AJ211" i="20"/>
  <c r="AI211" i="20"/>
  <c r="AH211" i="20"/>
  <c r="AG211" i="20"/>
  <c r="AF211" i="20"/>
  <c r="AE211" i="20"/>
  <c r="AD211" i="20"/>
  <c r="AC211" i="20"/>
  <c r="AB211" i="20"/>
  <c r="AA211" i="20"/>
  <c r="L211" i="20"/>
  <c r="J211" i="20"/>
  <c r="BE209" i="20"/>
  <c r="BD209" i="20"/>
  <c r="BC209" i="20"/>
  <c r="BB209" i="20"/>
  <c r="BA209" i="20"/>
  <c r="AZ209" i="20"/>
  <c r="AY209" i="20"/>
  <c r="AX209" i="20"/>
  <c r="AW209" i="20"/>
  <c r="AV209" i="20"/>
  <c r="AU209" i="20"/>
  <c r="AT209" i="20"/>
  <c r="AS209" i="20"/>
  <c r="AR209" i="20"/>
  <c r="AQ209" i="20"/>
  <c r="AP209" i="20"/>
  <c r="AO209" i="20"/>
  <c r="AN209" i="20"/>
  <c r="AM209" i="20"/>
  <c r="AL209" i="20"/>
  <c r="AK209" i="20"/>
  <c r="AJ209" i="20"/>
  <c r="AI209" i="20"/>
  <c r="AH209" i="20"/>
  <c r="AG209" i="20"/>
  <c r="AF209" i="20"/>
  <c r="AE209" i="20"/>
  <c r="AD209" i="20"/>
  <c r="AC209" i="20"/>
  <c r="AB209" i="20"/>
  <c r="AA209" i="20"/>
  <c r="L209" i="20"/>
  <c r="J209" i="20"/>
  <c r="BE207" i="20"/>
  <c r="BD207" i="20"/>
  <c r="BC207" i="20"/>
  <c r="BB207" i="20"/>
  <c r="BA207" i="20"/>
  <c r="AZ207" i="20"/>
  <c r="AY207" i="20"/>
  <c r="AX207" i="20"/>
  <c r="AW207" i="20"/>
  <c r="AV207" i="20"/>
  <c r="AU207" i="20"/>
  <c r="AT207" i="20"/>
  <c r="AS207" i="20"/>
  <c r="AR207" i="20"/>
  <c r="AQ207" i="20"/>
  <c r="AP207" i="20"/>
  <c r="AO207" i="20"/>
  <c r="AN207" i="20"/>
  <c r="AM207" i="20"/>
  <c r="AL207" i="20"/>
  <c r="AK207" i="20"/>
  <c r="AJ207" i="20"/>
  <c r="AI207" i="20"/>
  <c r="AH207" i="20"/>
  <c r="AG207" i="20"/>
  <c r="AF207" i="20"/>
  <c r="AE207" i="20"/>
  <c r="AD207" i="20"/>
  <c r="AC207" i="20"/>
  <c r="AB207" i="20"/>
  <c r="AA207" i="20"/>
  <c r="L207" i="20"/>
  <c r="J207" i="20"/>
  <c r="BE205" i="20"/>
  <c r="BD205" i="20"/>
  <c r="BC205" i="20"/>
  <c r="BB205" i="20"/>
  <c r="BA205" i="20"/>
  <c r="AZ205" i="20"/>
  <c r="AY205" i="20"/>
  <c r="AX205" i="20"/>
  <c r="AW205" i="20"/>
  <c r="AV205" i="20"/>
  <c r="AU205" i="20"/>
  <c r="AT205" i="20"/>
  <c r="AS205" i="20"/>
  <c r="AR205" i="20"/>
  <c r="AQ205" i="20"/>
  <c r="AP205" i="20"/>
  <c r="AO205" i="20"/>
  <c r="AN205" i="20"/>
  <c r="AM205" i="20"/>
  <c r="AL205" i="20"/>
  <c r="AK205" i="20"/>
  <c r="AJ205" i="20"/>
  <c r="AI205" i="20"/>
  <c r="AH205" i="20"/>
  <c r="AG205" i="20"/>
  <c r="AF205" i="20"/>
  <c r="AE205" i="20"/>
  <c r="AD205" i="20"/>
  <c r="AC205" i="20"/>
  <c r="AB205" i="20"/>
  <c r="AA205" i="20"/>
  <c r="L205" i="20"/>
  <c r="J205" i="20"/>
  <c r="BE203" i="20"/>
  <c r="BD203" i="20"/>
  <c r="BC203" i="20"/>
  <c r="BB203" i="20"/>
  <c r="BA203" i="20"/>
  <c r="AZ203" i="20"/>
  <c r="AY203" i="20"/>
  <c r="AX203" i="20"/>
  <c r="AW203" i="20"/>
  <c r="AV203" i="20"/>
  <c r="AU203" i="20"/>
  <c r="AT203" i="20"/>
  <c r="AS203" i="20"/>
  <c r="AR203" i="20"/>
  <c r="AQ203" i="20"/>
  <c r="AP203" i="20"/>
  <c r="AO203" i="20"/>
  <c r="AN203" i="20"/>
  <c r="AM203" i="20"/>
  <c r="AL203" i="20"/>
  <c r="AK203" i="20"/>
  <c r="AJ203" i="20"/>
  <c r="AI203" i="20"/>
  <c r="AH203" i="20"/>
  <c r="AG203" i="20"/>
  <c r="AF203" i="20"/>
  <c r="AE203" i="20"/>
  <c r="AD203" i="20"/>
  <c r="AC203" i="20"/>
  <c r="AB203" i="20"/>
  <c r="AA203" i="20"/>
  <c r="L203" i="20"/>
  <c r="J203" i="20"/>
  <c r="BE201" i="20"/>
  <c r="BD201" i="20"/>
  <c r="BC201" i="20"/>
  <c r="BB201" i="20"/>
  <c r="BA201" i="20"/>
  <c r="AZ201" i="20"/>
  <c r="AY201" i="20"/>
  <c r="AX201" i="20"/>
  <c r="AW201" i="20"/>
  <c r="AV201" i="20"/>
  <c r="AU201" i="20"/>
  <c r="AT201" i="20"/>
  <c r="AS201" i="20"/>
  <c r="AR201" i="20"/>
  <c r="AQ201" i="20"/>
  <c r="AP201" i="20"/>
  <c r="AO201" i="20"/>
  <c r="AN201" i="20"/>
  <c r="AM201" i="20"/>
  <c r="AL201" i="20"/>
  <c r="AK201" i="20"/>
  <c r="AJ201" i="20"/>
  <c r="AI201" i="20"/>
  <c r="AH201" i="20"/>
  <c r="AG201" i="20"/>
  <c r="AF201" i="20"/>
  <c r="AE201" i="20"/>
  <c r="AD201" i="20"/>
  <c r="AC201" i="20"/>
  <c r="AB201" i="20"/>
  <c r="AA201" i="20"/>
  <c r="L201" i="20"/>
  <c r="J201" i="20"/>
  <c r="BE199" i="20"/>
  <c r="BD199" i="20"/>
  <c r="BC199" i="20"/>
  <c r="BB199" i="20"/>
  <c r="BA199" i="20"/>
  <c r="AZ199" i="20"/>
  <c r="AY199" i="20"/>
  <c r="AX199" i="20"/>
  <c r="AW199" i="20"/>
  <c r="AV199" i="20"/>
  <c r="AU199" i="20"/>
  <c r="AT199" i="20"/>
  <c r="AS199" i="20"/>
  <c r="AR199" i="20"/>
  <c r="AQ199" i="20"/>
  <c r="AP199" i="20"/>
  <c r="AO199" i="20"/>
  <c r="AN199" i="20"/>
  <c r="AM199" i="20"/>
  <c r="AL199" i="20"/>
  <c r="AK199" i="20"/>
  <c r="AJ199" i="20"/>
  <c r="AI199" i="20"/>
  <c r="AH199" i="20"/>
  <c r="AG199" i="20"/>
  <c r="AF199" i="20"/>
  <c r="AE199" i="20"/>
  <c r="AD199" i="20"/>
  <c r="AC199" i="20"/>
  <c r="AB199" i="20"/>
  <c r="AA199" i="20"/>
  <c r="L199" i="20"/>
  <c r="J199" i="20"/>
  <c r="BE197" i="20"/>
  <c r="BD197" i="20"/>
  <c r="BC197" i="20"/>
  <c r="BB197" i="20"/>
  <c r="BA197" i="20"/>
  <c r="AZ197" i="20"/>
  <c r="AY197" i="20"/>
  <c r="AX197" i="20"/>
  <c r="AW197" i="20"/>
  <c r="AV197" i="20"/>
  <c r="AU197" i="20"/>
  <c r="AT197" i="20"/>
  <c r="AS197" i="20"/>
  <c r="AR197" i="20"/>
  <c r="AQ197" i="20"/>
  <c r="AP197" i="20"/>
  <c r="AO197" i="20"/>
  <c r="AN197" i="20"/>
  <c r="AM197" i="20"/>
  <c r="AL197" i="20"/>
  <c r="AK197" i="20"/>
  <c r="AJ197" i="20"/>
  <c r="AI197" i="20"/>
  <c r="AH197" i="20"/>
  <c r="AG197" i="20"/>
  <c r="AF197" i="20"/>
  <c r="AE197" i="20"/>
  <c r="AD197" i="20"/>
  <c r="AC197" i="20"/>
  <c r="AB197" i="20"/>
  <c r="AA197" i="20"/>
  <c r="L197" i="20"/>
  <c r="J197" i="20"/>
  <c r="BE195" i="20"/>
  <c r="BD195" i="20"/>
  <c r="BC195" i="20"/>
  <c r="BB195" i="20"/>
  <c r="BA195" i="20"/>
  <c r="AZ195" i="20"/>
  <c r="AY195" i="20"/>
  <c r="AX195" i="20"/>
  <c r="AW195" i="20"/>
  <c r="AV195" i="20"/>
  <c r="AU195" i="20"/>
  <c r="AT195" i="20"/>
  <c r="AS195" i="20"/>
  <c r="AR195" i="20"/>
  <c r="AQ195" i="20"/>
  <c r="AP195" i="20"/>
  <c r="AO195" i="20"/>
  <c r="AN195" i="20"/>
  <c r="AM195" i="20"/>
  <c r="AL195" i="20"/>
  <c r="AK195" i="20"/>
  <c r="AJ195" i="20"/>
  <c r="AI195" i="20"/>
  <c r="AH195" i="20"/>
  <c r="AG195" i="20"/>
  <c r="AF195" i="20"/>
  <c r="AE195" i="20"/>
  <c r="AD195" i="20"/>
  <c r="AC195" i="20"/>
  <c r="AB195" i="20"/>
  <c r="AA195" i="20"/>
  <c r="L195" i="20"/>
  <c r="J195" i="20"/>
  <c r="BE193" i="20"/>
  <c r="BD193" i="20"/>
  <c r="BC193" i="20"/>
  <c r="BB193" i="20"/>
  <c r="BA193" i="20"/>
  <c r="AZ193" i="20"/>
  <c r="AY193" i="20"/>
  <c r="AX193" i="20"/>
  <c r="AW193" i="20"/>
  <c r="AV193" i="20"/>
  <c r="AU193" i="20"/>
  <c r="AT193" i="20"/>
  <c r="AS193" i="20"/>
  <c r="AR193" i="20"/>
  <c r="AQ193" i="20"/>
  <c r="AP193" i="20"/>
  <c r="AO193" i="20"/>
  <c r="AN193" i="20"/>
  <c r="AM193" i="20"/>
  <c r="AL193" i="20"/>
  <c r="AK193" i="20"/>
  <c r="AJ193" i="20"/>
  <c r="AI193" i="20"/>
  <c r="AH193" i="20"/>
  <c r="AG193" i="20"/>
  <c r="AF193" i="20"/>
  <c r="AE193" i="20"/>
  <c r="AD193" i="20"/>
  <c r="AC193" i="20"/>
  <c r="AB193" i="20"/>
  <c r="AA193" i="20"/>
  <c r="L193" i="20"/>
  <c r="J193" i="20"/>
  <c r="BE191" i="20"/>
  <c r="BD191" i="20"/>
  <c r="BC191" i="20"/>
  <c r="BB191" i="20"/>
  <c r="BA191" i="20"/>
  <c r="AZ191" i="20"/>
  <c r="AY191" i="20"/>
  <c r="AX191" i="20"/>
  <c r="AW191" i="20"/>
  <c r="AV191" i="20"/>
  <c r="AU191" i="20"/>
  <c r="AT191" i="20"/>
  <c r="AS191" i="20"/>
  <c r="AR191" i="20"/>
  <c r="AQ191" i="20"/>
  <c r="AP191" i="20"/>
  <c r="AO191" i="20"/>
  <c r="AN191" i="20"/>
  <c r="AM191" i="20"/>
  <c r="AL191" i="20"/>
  <c r="AK191" i="20"/>
  <c r="AJ191" i="20"/>
  <c r="AI191" i="20"/>
  <c r="AH191" i="20"/>
  <c r="AG191" i="20"/>
  <c r="AF191" i="20"/>
  <c r="AE191" i="20"/>
  <c r="AD191" i="20"/>
  <c r="AC191" i="20"/>
  <c r="AB191" i="20"/>
  <c r="AA191" i="20"/>
  <c r="L191" i="20"/>
  <c r="J191" i="20"/>
  <c r="BE189" i="20"/>
  <c r="BD189" i="20"/>
  <c r="BC189" i="20"/>
  <c r="BB189" i="20"/>
  <c r="BA189" i="20"/>
  <c r="AZ189" i="20"/>
  <c r="AY189" i="20"/>
  <c r="AX189" i="20"/>
  <c r="AW189" i="20"/>
  <c r="AV189" i="20"/>
  <c r="AU189" i="20"/>
  <c r="AT189" i="20"/>
  <c r="AS189" i="20"/>
  <c r="AR189" i="20"/>
  <c r="AQ189" i="20"/>
  <c r="AP189" i="20"/>
  <c r="AO189" i="20"/>
  <c r="AN189" i="20"/>
  <c r="AM189" i="20"/>
  <c r="AL189" i="20"/>
  <c r="AK189" i="20"/>
  <c r="AJ189" i="20"/>
  <c r="AI189" i="20"/>
  <c r="AH189" i="20"/>
  <c r="AG189" i="20"/>
  <c r="AF189" i="20"/>
  <c r="AE189" i="20"/>
  <c r="AD189" i="20"/>
  <c r="AC189" i="20"/>
  <c r="AB189" i="20"/>
  <c r="AA189" i="20"/>
  <c r="L189" i="20"/>
  <c r="J189" i="20"/>
  <c r="BE187" i="20"/>
  <c r="BD187" i="20"/>
  <c r="BC187" i="20"/>
  <c r="BB187" i="20"/>
  <c r="BA187" i="20"/>
  <c r="AZ187" i="20"/>
  <c r="AY187" i="20"/>
  <c r="AX187" i="20"/>
  <c r="AW187" i="20"/>
  <c r="AV187" i="20"/>
  <c r="AU187" i="20"/>
  <c r="AT187" i="20"/>
  <c r="AS187" i="20"/>
  <c r="AR187" i="20"/>
  <c r="AQ187" i="20"/>
  <c r="AP187" i="20"/>
  <c r="AO187" i="20"/>
  <c r="AN187" i="20"/>
  <c r="AM187" i="20"/>
  <c r="AL187" i="20"/>
  <c r="AK187" i="20"/>
  <c r="AJ187" i="20"/>
  <c r="AI187" i="20"/>
  <c r="AH187" i="20"/>
  <c r="AG187" i="20"/>
  <c r="AF187" i="20"/>
  <c r="AE187" i="20"/>
  <c r="AD187" i="20"/>
  <c r="AC187" i="20"/>
  <c r="AB187" i="20"/>
  <c r="AA187" i="20"/>
  <c r="L187" i="20"/>
  <c r="J187" i="20"/>
  <c r="BE185" i="20"/>
  <c r="BD185" i="20"/>
  <c r="BC185" i="20"/>
  <c r="BB185" i="20"/>
  <c r="BA185" i="20"/>
  <c r="AZ185" i="20"/>
  <c r="AY185" i="20"/>
  <c r="AX185" i="20"/>
  <c r="AW185" i="20"/>
  <c r="AV185" i="20"/>
  <c r="AU185" i="20"/>
  <c r="AT185" i="20"/>
  <c r="AS185" i="20"/>
  <c r="AR185" i="20"/>
  <c r="AQ185" i="20"/>
  <c r="AP185" i="20"/>
  <c r="AO185" i="20"/>
  <c r="AN185" i="20"/>
  <c r="AM185" i="20"/>
  <c r="AL185" i="20"/>
  <c r="AK185" i="20"/>
  <c r="AJ185" i="20"/>
  <c r="AI185" i="20"/>
  <c r="AH185" i="20"/>
  <c r="AG185" i="20"/>
  <c r="AF185" i="20"/>
  <c r="AE185" i="20"/>
  <c r="AD185" i="20"/>
  <c r="AC185" i="20"/>
  <c r="AB185" i="20"/>
  <c r="AA185" i="20"/>
  <c r="L185" i="20"/>
  <c r="J185" i="20"/>
  <c r="BE183" i="20"/>
  <c r="BD183" i="20"/>
  <c r="BC183" i="20"/>
  <c r="BB183" i="20"/>
  <c r="BA183" i="20"/>
  <c r="AZ183" i="20"/>
  <c r="AY183" i="20"/>
  <c r="AX183" i="20"/>
  <c r="AW183" i="20"/>
  <c r="AV183" i="20"/>
  <c r="AU183" i="20"/>
  <c r="AT183" i="20"/>
  <c r="AS183" i="20"/>
  <c r="AR183" i="20"/>
  <c r="AQ183" i="20"/>
  <c r="AP183" i="20"/>
  <c r="AO183" i="20"/>
  <c r="AN183" i="20"/>
  <c r="AM183" i="20"/>
  <c r="AL183" i="20"/>
  <c r="AK183" i="20"/>
  <c r="AJ183" i="20"/>
  <c r="AI183" i="20"/>
  <c r="AH183" i="20"/>
  <c r="AG183" i="20"/>
  <c r="AF183" i="20"/>
  <c r="AE183" i="20"/>
  <c r="AD183" i="20"/>
  <c r="AC183" i="20"/>
  <c r="AB183" i="20"/>
  <c r="AA183" i="20"/>
  <c r="L183" i="20"/>
  <c r="J183" i="20"/>
  <c r="BE181" i="20"/>
  <c r="BD181" i="20"/>
  <c r="BC181" i="20"/>
  <c r="BB181" i="20"/>
  <c r="BA181" i="20"/>
  <c r="AZ181" i="20"/>
  <c r="AY181" i="20"/>
  <c r="AX181" i="20"/>
  <c r="AW181" i="20"/>
  <c r="AV181" i="20"/>
  <c r="AU181" i="20"/>
  <c r="AT181" i="20"/>
  <c r="AS181" i="20"/>
  <c r="AR181" i="20"/>
  <c r="AQ181" i="20"/>
  <c r="AP181" i="20"/>
  <c r="AO181" i="20"/>
  <c r="AN181" i="20"/>
  <c r="AM181" i="20"/>
  <c r="AL181" i="20"/>
  <c r="AK181" i="20"/>
  <c r="AJ181" i="20"/>
  <c r="AI181" i="20"/>
  <c r="AH181" i="20"/>
  <c r="AG181" i="20"/>
  <c r="AF181" i="20"/>
  <c r="AE181" i="20"/>
  <c r="AD181" i="20"/>
  <c r="AC181" i="20"/>
  <c r="AB181" i="20"/>
  <c r="AA181" i="20"/>
  <c r="L181" i="20"/>
  <c r="J181" i="20"/>
  <c r="BE179" i="20"/>
  <c r="BD179" i="20"/>
  <c r="BC179" i="20"/>
  <c r="BB179" i="20"/>
  <c r="BA179" i="20"/>
  <c r="AZ179" i="20"/>
  <c r="AY179" i="20"/>
  <c r="AX179" i="20"/>
  <c r="AW179" i="20"/>
  <c r="AV179" i="20"/>
  <c r="AU179" i="20"/>
  <c r="AT179" i="20"/>
  <c r="AS179" i="20"/>
  <c r="AR179" i="20"/>
  <c r="AQ179" i="20"/>
  <c r="AP179" i="20"/>
  <c r="AO179" i="20"/>
  <c r="AN179" i="20"/>
  <c r="AM179" i="20"/>
  <c r="AL179" i="20"/>
  <c r="AK179" i="20"/>
  <c r="AJ179" i="20"/>
  <c r="AI179" i="20"/>
  <c r="AH179" i="20"/>
  <c r="AG179" i="20"/>
  <c r="AF179" i="20"/>
  <c r="AE179" i="20"/>
  <c r="AD179" i="20"/>
  <c r="AC179" i="20"/>
  <c r="AB179" i="20"/>
  <c r="AA179" i="20"/>
  <c r="L179" i="20"/>
  <c r="J179" i="20"/>
  <c r="BE177" i="20"/>
  <c r="BD177" i="20"/>
  <c r="BC177" i="20"/>
  <c r="BB177" i="20"/>
  <c r="BA177" i="20"/>
  <c r="AZ177" i="20"/>
  <c r="AY177" i="20"/>
  <c r="AX177" i="20"/>
  <c r="AW177" i="20"/>
  <c r="AV177" i="20"/>
  <c r="AU177" i="20"/>
  <c r="AT177" i="20"/>
  <c r="AS177" i="20"/>
  <c r="AR177" i="20"/>
  <c r="AQ177" i="20"/>
  <c r="AP177" i="20"/>
  <c r="AO177" i="20"/>
  <c r="AN177" i="20"/>
  <c r="AM177" i="20"/>
  <c r="AL177" i="20"/>
  <c r="AK177" i="20"/>
  <c r="AJ177" i="20"/>
  <c r="AI177" i="20"/>
  <c r="AH177" i="20"/>
  <c r="AG177" i="20"/>
  <c r="AF177" i="20"/>
  <c r="AE177" i="20"/>
  <c r="AD177" i="20"/>
  <c r="AC177" i="20"/>
  <c r="AB177" i="20"/>
  <c r="AA177" i="20"/>
  <c r="L177" i="20"/>
  <c r="J177" i="20"/>
  <c r="BE175" i="20"/>
  <c r="BD175" i="20"/>
  <c r="BC175" i="20"/>
  <c r="BB175" i="20"/>
  <c r="BA175" i="20"/>
  <c r="AZ175" i="20"/>
  <c r="AY175" i="20"/>
  <c r="AX175" i="20"/>
  <c r="AW175" i="20"/>
  <c r="AV175" i="20"/>
  <c r="AU175" i="20"/>
  <c r="AT175" i="20"/>
  <c r="AS175" i="20"/>
  <c r="AR175" i="20"/>
  <c r="AQ175" i="20"/>
  <c r="AP175" i="20"/>
  <c r="AO175" i="20"/>
  <c r="AN175" i="20"/>
  <c r="AM175" i="20"/>
  <c r="AL175" i="20"/>
  <c r="AK175" i="20"/>
  <c r="AJ175" i="20"/>
  <c r="AI175" i="20"/>
  <c r="AH175" i="20"/>
  <c r="AG175" i="20"/>
  <c r="AF175" i="20"/>
  <c r="AE175" i="20"/>
  <c r="AD175" i="20"/>
  <c r="AC175" i="20"/>
  <c r="AB175" i="20"/>
  <c r="AA175" i="20"/>
  <c r="L175" i="20"/>
  <c r="J175" i="20"/>
  <c r="BE173" i="20"/>
  <c r="BD173" i="20"/>
  <c r="BC173" i="20"/>
  <c r="BB173" i="20"/>
  <c r="BA173" i="20"/>
  <c r="AZ173" i="20"/>
  <c r="AY173" i="20"/>
  <c r="AX173" i="20"/>
  <c r="AW173" i="20"/>
  <c r="AV173" i="20"/>
  <c r="AU173" i="20"/>
  <c r="AT173" i="20"/>
  <c r="AS173" i="20"/>
  <c r="AR173" i="20"/>
  <c r="AQ173" i="20"/>
  <c r="AP173" i="20"/>
  <c r="AO173" i="20"/>
  <c r="AN173" i="20"/>
  <c r="AM173" i="20"/>
  <c r="AL173" i="20"/>
  <c r="AK173" i="20"/>
  <c r="AJ173" i="20"/>
  <c r="AI173" i="20"/>
  <c r="AH173" i="20"/>
  <c r="AG173" i="20"/>
  <c r="AF173" i="20"/>
  <c r="AE173" i="20"/>
  <c r="AD173" i="20"/>
  <c r="AC173" i="20"/>
  <c r="AB173" i="20"/>
  <c r="AA173" i="20"/>
  <c r="L173" i="20"/>
  <c r="J173" i="20"/>
  <c r="BE171" i="20"/>
  <c r="BD171" i="20"/>
  <c r="BC171" i="20"/>
  <c r="BB171" i="20"/>
  <c r="BA171" i="20"/>
  <c r="AZ171" i="20"/>
  <c r="AY171" i="20"/>
  <c r="AX171" i="20"/>
  <c r="AW171" i="20"/>
  <c r="AV171" i="20"/>
  <c r="AU171" i="20"/>
  <c r="AT171" i="20"/>
  <c r="AS171" i="20"/>
  <c r="AR171" i="20"/>
  <c r="AQ171" i="20"/>
  <c r="AP171" i="20"/>
  <c r="AO171" i="20"/>
  <c r="AN171" i="20"/>
  <c r="AM171" i="20"/>
  <c r="AL171" i="20"/>
  <c r="AK171" i="20"/>
  <c r="AJ171" i="20"/>
  <c r="AI171" i="20"/>
  <c r="AH171" i="20"/>
  <c r="AG171" i="20"/>
  <c r="AF171" i="20"/>
  <c r="AE171" i="20"/>
  <c r="AD171" i="20"/>
  <c r="AC171" i="20"/>
  <c r="AB171" i="20"/>
  <c r="AA171" i="20"/>
  <c r="L171" i="20"/>
  <c r="J171" i="20"/>
  <c r="BE169" i="20"/>
  <c r="BD169" i="20"/>
  <c r="BC169" i="20"/>
  <c r="BB169" i="20"/>
  <c r="BA169" i="20"/>
  <c r="AZ169" i="20"/>
  <c r="AY169" i="20"/>
  <c r="AX169" i="20"/>
  <c r="AW169" i="20"/>
  <c r="AV169" i="20"/>
  <c r="AU169" i="20"/>
  <c r="AT169" i="20"/>
  <c r="AS169" i="20"/>
  <c r="AR169" i="20"/>
  <c r="AQ169" i="20"/>
  <c r="AP169" i="20"/>
  <c r="AO169" i="20"/>
  <c r="AN169" i="20"/>
  <c r="AM169" i="20"/>
  <c r="AL169" i="20"/>
  <c r="AK169" i="20"/>
  <c r="AJ169" i="20"/>
  <c r="AI169" i="20"/>
  <c r="AH169" i="20"/>
  <c r="AG169" i="20"/>
  <c r="AF169" i="20"/>
  <c r="AE169" i="20"/>
  <c r="AD169" i="20"/>
  <c r="AC169" i="20"/>
  <c r="AB169" i="20"/>
  <c r="AA169" i="20"/>
  <c r="L169" i="20"/>
  <c r="J169" i="20"/>
  <c r="BE167" i="20"/>
  <c r="BD167" i="20"/>
  <c r="BC167" i="20"/>
  <c r="BB167" i="20"/>
  <c r="BA167" i="20"/>
  <c r="AZ167" i="20"/>
  <c r="AY167" i="20"/>
  <c r="AX167" i="20"/>
  <c r="AW167" i="20"/>
  <c r="AV167" i="20"/>
  <c r="AU167" i="20"/>
  <c r="AT167" i="20"/>
  <c r="AS167" i="20"/>
  <c r="AR167" i="20"/>
  <c r="AQ167" i="20"/>
  <c r="AP167" i="20"/>
  <c r="AO167" i="20"/>
  <c r="AN167" i="20"/>
  <c r="AM167" i="20"/>
  <c r="AL167" i="20"/>
  <c r="AK167" i="20"/>
  <c r="AJ167" i="20"/>
  <c r="AI167" i="20"/>
  <c r="AH167" i="20"/>
  <c r="AG167" i="20"/>
  <c r="AF167" i="20"/>
  <c r="AE167" i="20"/>
  <c r="AD167" i="20"/>
  <c r="AC167" i="20"/>
  <c r="AB167" i="20"/>
  <c r="AA167" i="20"/>
  <c r="L167" i="20"/>
  <c r="J167" i="20"/>
  <c r="BE165" i="20"/>
  <c r="BD165" i="20"/>
  <c r="BC165" i="20"/>
  <c r="BB165" i="20"/>
  <c r="BA165" i="20"/>
  <c r="AZ165" i="20"/>
  <c r="AY165" i="20"/>
  <c r="AX165" i="20"/>
  <c r="AW165" i="20"/>
  <c r="AV165" i="20"/>
  <c r="AU165" i="20"/>
  <c r="AT165" i="20"/>
  <c r="AS165" i="20"/>
  <c r="AR165" i="20"/>
  <c r="AQ165" i="20"/>
  <c r="AP165" i="20"/>
  <c r="AO165" i="20"/>
  <c r="AN165" i="20"/>
  <c r="AM165" i="20"/>
  <c r="AL165" i="20"/>
  <c r="AK165" i="20"/>
  <c r="AJ165" i="20"/>
  <c r="AI165" i="20"/>
  <c r="AH165" i="20"/>
  <c r="AG165" i="20"/>
  <c r="AF165" i="20"/>
  <c r="AE165" i="20"/>
  <c r="AD165" i="20"/>
  <c r="AC165" i="20"/>
  <c r="AB165" i="20"/>
  <c r="AA165" i="20"/>
  <c r="L165" i="20"/>
  <c r="J165" i="20"/>
  <c r="BE163" i="20"/>
  <c r="BD163" i="20"/>
  <c r="BC163" i="20"/>
  <c r="BB163" i="20"/>
  <c r="BA163" i="20"/>
  <c r="AZ163" i="20"/>
  <c r="AY163" i="20"/>
  <c r="AX163" i="20"/>
  <c r="AW163" i="20"/>
  <c r="AV163" i="20"/>
  <c r="AU163" i="20"/>
  <c r="AT163" i="20"/>
  <c r="AS163" i="20"/>
  <c r="AR163" i="20"/>
  <c r="AQ163" i="20"/>
  <c r="AP163" i="20"/>
  <c r="AO163" i="20"/>
  <c r="AN163" i="20"/>
  <c r="AM163" i="20"/>
  <c r="AL163" i="20"/>
  <c r="AK163" i="20"/>
  <c r="AJ163" i="20"/>
  <c r="AI163" i="20"/>
  <c r="AH163" i="20"/>
  <c r="AG163" i="20"/>
  <c r="AF163" i="20"/>
  <c r="AE163" i="20"/>
  <c r="AD163" i="20"/>
  <c r="AC163" i="20"/>
  <c r="AB163" i="20"/>
  <c r="AA163" i="20"/>
  <c r="L163" i="20"/>
  <c r="J163" i="20"/>
  <c r="BE161" i="20"/>
  <c r="BD161" i="20"/>
  <c r="BC161" i="20"/>
  <c r="BB161" i="20"/>
  <c r="BA161" i="20"/>
  <c r="AZ161" i="20"/>
  <c r="AY161" i="20"/>
  <c r="AX161" i="20"/>
  <c r="AW161" i="20"/>
  <c r="AV161" i="20"/>
  <c r="AU161" i="20"/>
  <c r="AT161" i="20"/>
  <c r="AS161" i="20"/>
  <c r="AR161" i="20"/>
  <c r="AQ161" i="20"/>
  <c r="AP161" i="20"/>
  <c r="AO161" i="20"/>
  <c r="AN161" i="20"/>
  <c r="AM161" i="20"/>
  <c r="AL161" i="20"/>
  <c r="AK161" i="20"/>
  <c r="AJ161" i="20"/>
  <c r="AI161" i="20"/>
  <c r="AH161" i="20"/>
  <c r="AG161" i="20"/>
  <c r="AF161" i="20"/>
  <c r="AE161" i="20"/>
  <c r="AD161" i="20"/>
  <c r="AC161" i="20"/>
  <c r="AB161" i="20"/>
  <c r="AA161" i="20"/>
  <c r="L161" i="20"/>
  <c r="J161" i="20"/>
  <c r="BE159" i="20"/>
  <c r="BD159" i="20"/>
  <c r="BC159" i="20"/>
  <c r="BB159" i="20"/>
  <c r="BA159" i="20"/>
  <c r="AZ159" i="20"/>
  <c r="AY159" i="20"/>
  <c r="AX159" i="20"/>
  <c r="AW159" i="20"/>
  <c r="AV159" i="20"/>
  <c r="AU159" i="20"/>
  <c r="AT159" i="20"/>
  <c r="AS159" i="20"/>
  <c r="AR159" i="20"/>
  <c r="AQ159" i="20"/>
  <c r="AP159" i="20"/>
  <c r="AO159" i="20"/>
  <c r="AN159" i="20"/>
  <c r="AM159" i="20"/>
  <c r="AL159" i="20"/>
  <c r="AK159" i="20"/>
  <c r="AJ159" i="20"/>
  <c r="AI159" i="20"/>
  <c r="AH159" i="20"/>
  <c r="AG159" i="20"/>
  <c r="AF159" i="20"/>
  <c r="AE159" i="20"/>
  <c r="AD159" i="20"/>
  <c r="AC159" i="20"/>
  <c r="AB159" i="20"/>
  <c r="AA159" i="20"/>
  <c r="L159" i="20"/>
  <c r="J159" i="20"/>
  <c r="BE157" i="20"/>
  <c r="BD157" i="20"/>
  <c r="BC157" i="20"/>
  <c r="BB157" i="20"/>
  <c r="BA157" i="20"/>
  <c r="AZ157" i="20"/>
  <c r="AY157" i="20"/>
  <c r="AX157" i="20"/>
  <c r="AW157" i="20"/>
  <c r="AV157" i="20"/>
  <c r="AU157" i="20"/>
  <c r="AT157" i="20"/>
  <c r="AS157" i="20"/>
  <c r="AR157" i="20"/>
  <c r="AQ157" i="20"/>
  <c r="AP157" i="20"/>
  <c r="AO157" i="20"/>
  <c r="AN157" i="20"/>
  <c r="AM157" i="20"/>
  <c r="AL157" i="20"/>
  <c r="AK157" i="20"/>
  <c r="AJ157" i="20"/>
  <c r="AI157" i="20"/>
  <c r="AH157" i="20"/>
  <c r="AG157" i="20"/>
  <c r="AF157" i="20"/>
  <c r="AE157" i="20"/>
  <c r="AD157" i="20"/>
  <c r="AC157" i="20"/>
  <c r="AB157" i="20"/>
  <c r="AA157" i="20"/>
  <c r="L157" i="20"/>
  <c r="J157" i="20"/>
  <c r="BE155" i="20"/>
  <c r="BD155" i="20"/>
  <c r="BC155" i="20"/>
  <c r="BB155" i="20"/>
  <c r="BA155" i="20"/>
  <c r="AZ155" i="20"/>
  <c r="AY155" i="20"/>
  <c r="AX155" i="20"/>
  <c r="AW155" i="20"/>
  <c r="AV155" i="20"/>
  <c r="AU155" i="20"/>
  <c r="AT155" i="20"/>
  <c r="AS155" i="20"/>
  <c r="AR155" i="20"/>
  <c r="AQ155" i="20"/>
  <c r="AP155" i="20"/>
  <c r="AO155" i="20"/>
  <c r="AN155" i="20"/>
  <c r="AM155" i="20"/>
  <c r="AL155" i="20"/>
  <c r="AK155" i="20"/>
  <c r="AJ155" i="20"/>
  <c r="AI155" i="20"/>
  <c r="AH155" i="20"/>
  <c r="AG155" i="20"/>
  <c r="AF155" i="20"/>
  <c r="AE155" i="20"/>
  <c r="AD155" i="20"/>
  <c r="AC155" i="20"/>
  <c r="AB155" i="20"/>
  <c r="AA155" i="20"/>
  <c r="L155" i="20"/>
  <c r="J155" i="20"/>
  <c r="BE153" i="20"/>
  <c r="BD153" i="20"/>
  <c r="BC153" i="20"/>
  <c r="BB153" i="20"/>
  <c r="BA153" i="20"/>
  <c r="AZ153" i="20"/>
  <c r="AY153" i="20"/>
  <c r="AX153" i="20"/>
  <c r="AW153" i="20"/>
  <c r="AV153" i="20"/>
  <c r="AU153" i="20"/>
  <c r="AT153" i="20"/>
  <c r="AS153" i="20"/>
  <c r="AR153" i="20"/>
  <c r="AQ153" i="20"/>
  <c r="AP153" i="20"/>
  <c r="AO153" i="20"/>
  <c r="AN153" i="20"/>
  <c r="AM153" i="20"/>
  <c r="AL153" i="20"/>
  <c r="AK153" i="20"/>
  <c r="AJ153" i="20"/>
  <c r="AI153" i="20"/>
  <c r="AH153" i="20"/>
  <c r="AG153" i="20"/>
  <c r="AF153" i="20"/>
  <c r="AE153" i="20"/>
  <c r="AD153" i="20"/>
  <c r="AC153" i="20"/>
  <c r="AB153" i="20"/>
  <c r="AA153" i="20"/>
  <c r="L153" i="20"/>
  <c r="J153" i="20"/>
  <c r="BE151" i="20"/>
  <c r="BD151" i="20"/>
  <c r="BC151" i="20"/>
  <c r="BB151" i="20"/>
  <c r="BA151" i="20"/>
  <c r="AZ151" i="20"/>
  <c r="AY151" i="20"/>
  <c r="AX151" i="20"/>
  <c r="AW151" i="20"/>
  <c r="AV151" i="20"/>
  <c r="AU151" i="20"/>
  <c r="AT151" i="20"/>
  <c r="AS151" i="20"/>
  <c r="AR151" i="20"/>
  <c r="AQ151" i="20"/>
  <c r="AP151" i="20"/>
  <c r="AO151" i="20"/>
  <c r="AN151" i="20"/>
  <c r="AM151" i="20"/>
  <c r="AL151" i="20"/>
  <c r="AK151" i="20"/>
  <c r="AJ151" i="20"/>
  <c r="AI151" i="20"/>
  <c r="AH151" i="20"/>
  <c r="AG151" i="20"/>
  <c r="AF151" i="20"/>
  <c r="AE151" i="20"/>
  <c r="AD151" i="20"/>
  <c r="AC151" i="20"/>
  <c r="AB151" i="20"/>
  <c r="AA151" i="20"/>
  <c r="L151" i="20"/>
  <c r="J151" i="20"/>
  <c r="BE149" i="20"/>
  <c r="BD149" i="20"/>
  <c r="BC149" i="20"/>
  <c r="BB149" i="20"/>
  <c r="BA149" i="20"/>
  <c r="AZ149" i="20"/>
  <c r="AY149" i="20"/>
  <c r="AX149" i="20"/>
  <c r="AW149" i="20"/>
  <c r="AV149" i="20"/>
  <c r="AU149" i="20"/>
  <c r="AT149" i="20"/>
  <c r="AS149" i="20"/>
  <c r="AR149" i="20"/>
  <c r="AQ149" i="20"/>
  <c r="AP149" i="20"/>
  <c r="AO149" i="20"/>
  <c r="AN149" i="20"/>
  <c r="AM149" i="20"/>
  <c r="AL149" i="20"/>
  <c r="AK149" i="20"/>
  <c r="AJ149" i="20"/>
  <c r="AI149" i="20"/>
  <c r="AH149" i="20"/>
  <c r="AG149" i="20"/>
  <c r="AF149" i="20"/>
  <c r="AE149" i="20"/>
  <c r="AD149" i="20"/>
  <c r="AC149" i="20"/>
  <c r="AB149" i="20"/>
  <c r="AA149" i="20"/>
  <c r="L149" i="20"/>
  <c r="J149" i="20"/>
  <c r="BE147" i="20"/>
  <c r="BD147" i="20"/>
  <c r="BC147" i="20"/>
  <c r="BB147" i="20"/>
  <c r="BA147" i="20"/>
  <c r="AZ147" i="20"/>
  <c r="AY147" i="20"/>
  <c r="AX147" i="20"/>
  <c r="AW147" i="20"/>
  <c r="AV147" i="20"/>
  <c r="AU147" i="20"/>
  <c r="AT147" i="20"/>
  <c r="AS147" i="20"/>
  <c r="AR147" i="20"/>
  <c r="AQ147" i="20"/>
  <c r="AP147" i="20"/>
  <c r="AO147" i="20"/>
  <c r="AN147" i="20"/>
  <c r="AM147" i="20"/>
  <c r="AL147" i="20"/>
  <c r="AK147" i="20"/>
  <c r="AJ147" i="20"/>
  <c r="AI147" i="20"/>
  <c r="AH147" i="20"/>
  <c r="AG147" i="20"/>
  <c r="AF147" i="20"/>
  <c r="AE147" i="20"/>
  <c r="AD147" i="20"/>
  <c r="AC147" i="20"/>
  <c r="AB147" i="20"/>
  <c r="AA147" i="20"/>
  <c r="L147" i="20"/>
  <c r="J147" i="20"/>
  <c r="BE145" i="20"/>
  <c r="BD145" i="20"/>
  <c r="BC145" i="20"/>
  <c r="BB145" i="20"/>
  <c r="BA145" i="20"/>
  <c r="AZ145" i="20"/>
  <c r="AY145" i="20"/>
  <c r="AX145" i="20"/>
  <c r="AW145" i="20"/>
  <c r="AV145" i="20"/>
  <c r="AU145" i="20"/>
  <c r="AT145" i="20"/>
  <c r="AS145" i="20"/>
  <c r="AR145" i="20"/>
  <c r="AQ145" i="20"/>
  <c r="AP145" i="20"/>
  <c r="AO145" i="20"/>
  <c r="AN145" i="20"/>
  <c r="AM145" i="20"/>
  <c r="AL145" i="20"/>
  <c r="AK145" i="20"/>
  <c r="AJ145" i="20"/>
  <c r="AI145" i="20"/>
  <c r="AH145" i="20"/>
  <c r="AG145" i="20"/>
  <c r="AF145" i="20"/>
  <c r="AE145" i="20"/>
  <c r="AD145" i="20"/>
  <c r="AC145" i="20"/>
  <c r="AB145" i="20"/>
  <c r="AA145" i="20"/>
  <c r="L145" i="20"/>
  <c r="J145" i="20"/>
  <c r="BE143" i="20"/>
  <c r="BD143" i="20"/>
  <c r="BC143" i="20"/>
  <c r="BB143" i="20"/>
  <c r="BA143" i="20"/>
  <c r="AZ143" i="20"/>
  <c r="AY143" i="20"/>
  <c r="AX143" i="20"/>
  <c r="AW143" i="20"/>
  <c r="AV143" i="20"/>
  <c r="AU143" i="20"/>
  <c r="AT143" i="20"/>
  <c r="AS143" i="20"/>
  <c r="AR143" i="20"/>
  <c r="AQ143" i="20"/>
  <c r="AP143" i="20"/>
  <c r="AO143" i="20"/>
  <c r="AN143" i="20"/>
  <c r="AM143" i="20"/>
  <c r="AL143" i="20"/>
  <c r="AK143" i="20"/>
  <c r="AJ143" i="20"/>
  <c r="AI143" i="20"/>
  <c r="AH143" i="20"/>
  <c r="AG143" i="20"/>
  <c r="AF143" i="20"/>
  <c r="AE143" i="20"/>
  <c r="AD143" i="20"/>
  <c r="AC143" i="20"/>
  <c r="AB143" i="20"/>
  <c r="AA143" i="20"/>
  <c r="L143" i="20"/>
  <c r="J143" i="20"/>
  <c r="BE141" i="20"/>
  <c r="BD141" i="20"/>
  <c r="BC141" i="20"/>
  <c r="BB141" i="20"/>
  <c r="BA141" i="20"/>
  <c r="AZ141" i="20"/>
  <c r="AY141" i="20"/>
  <c r="AX141" i="20"/>
  <c r="AW141" i="20"/>
  <c r="AV141" i="20"/>
  <c r="AU141" i="20"/>
  <c r="AT141" i="20"/>
  <c r="AS141" i="20"/>
  <c r="AR141" i="20"/>
  <c r="AQ141" i="20"/>
  <c r="AP141" i="20"/>
  <c r="AO141" i="20"/>
  <c r="AN141" i="20"/>
  <c r="AM141" i="20"/>
  <c r="AL141" i="20"/>
  <c r="AK141" i="20"/>
  <c r="AJ141" i="20"/>
  <c r="AI141" i="20"/>
  <c r="AH141" i="20"/>
  <c r="AG141" i="20"/>
  <c r="AF141" i="20"/>
  <c r="AE141" i="20"/>
  <c r="AD141" i="20"/>
  <c r="AC141" i="20"/>
  <c r="AB141" i="20"/>
  <c r="AA141" i="20"/>
  <c r="L141" i="20"/>
  <c r="J141" i="20"/>
  <c r="BE139" i="20"/>
  <c r="BD139" i="20"/>
  <c r="BC139" i="20"/>
  <c r="BB139" i="20"/>
  <c r="BA139" i="20"/>
  <c r="AZ139" i="20"/>
  <c r="AY139" i="20"/>
  <c r="AX139" i="20"/>
  <c r="AW139" i="20"/>
  <c r="AV139" i="20"/>
  <c r="AU139" i="20"/>
  <c r="AT139" i="20"/>
  <c r="AS139" i="20"/>
  <c r="AR139" i="20"/>
  <c r="AQ139" i="20"/>
  <c r="AP139" i="20"/>
  <c r="AO139" i="20"/>
  <c r="AN139" i="20"/>
  <c r="AM139" i="20"/>
  <c r="AL139" i="20"/>
  <c r="AK139" i="20"/>
  <c r="AJ139" i="20"/>
  <c r="AI139" i="20"/>
  <c r="AH139" i="20"/>
  <c r="AG139" i="20"/>
  <c r="AF139" i="20"/>
  <c r="AE139" i="20"/>
  <c r="AD139" i="20"/>
  <c r="AC139" i="20"/>
  <c r="AB139" i="20"/>
  <c r="AA139" i="20"/>
  <c r="L139" i="20"/>
  <c r="J139" i="20"/>
  <c r="BE137" i="20"/>
  <c r="BD137" i="20"/>
  <c r="BC137" i="20"/>
  <c r="BB137" i="20"/>
  <c r="BA137" i="20"/>
  <c r="AZ137" i="20"/>
  <c r="AY137" i="20"/>
  <c r="AX137" i="20"/>
  <c r="AW137" i="20"/>
  <c r="AV137" i="20"/>
  <c r="AU137" i="20"/>
  <c r="AT137" i="20"/>
  <c r="AS137" i="20"/>
  <c r="AR137" i="20"/>
  <c r="AQ137" i="20"/>
  <c r="AP137" i="20"/>
  <c r="AO137" i="20"/>
  <c r="AN137" i="20"/>
  <c r="AM137" i="20"/>
  <c r="AL137" i="20"/>
  <c r="AK137" i="20"/>
  <c r="AJ137" i="20"/>
  <c r="AI137" i="20"/>
  <c r="AH137" i="20"/>
  <c r="AG137" i="20"/>
  <c r="AF137" i="20"/>
  <c r="AE137" i="20"/>
  <c r="AD137" i="20"/>
  <c r="AC137" i="20"/>
  <c r="AB137" i="20"/>
  <c r="AA137" i="20"/>
  <c r="L137" i="20"/>
  <c r="J137" i="20"/>
  <c r="BE135" i="20"/>
  <c r="BD135" i="20"/>
  <c r="BC135" i="20"/>
  <c r="BB135" i="20"/>
  <c r="BA135" i="20"/>
  <c r="AZ135" i="20"/>
  <c r="AY135" i="20"/>
  <c r="AX135" i="20"/>
  <c r="AW135" i="20"/>
  <c r="AV135" i="20"/>
  <c r="AU135" i="20"/>
  <c r="AT135" i="20"/>
  <c r="AS135" i="20"/>
  <c r="AR135" i="20"/>
  <c r="AQ135" i="20"/>
  <c r="AP135" i="20"/>
  <c r="AO135" i="20"/>
  <c r="AN135" i="20"/>
  <c r="AM135" i="20"/>
  <c r="AL135" i="20"/>
  <c r="AK135" i="20"/>
  <c r="AJ135" i="20"/>
  <c r="AI135" i="20"/>
  <c r="AH135" i="20"/>
  <c r="AG135" i="20"/>
  <c r="AF135" i="20"/>
  <c r="AE135" i="20"/>
  <c r="AD135" i="20"/>
  <c r="AC135" i="20"/>
  <c r="AB135" i="20"/>
  <c r="AA135" i="20"/>
  <c r="L135" i="20"/>
  <c r="J135" i="20"/>
  <c r="BE133" i="20"/>
  <c r="BD133" i="20"/>
  <c r="BC133" i="20"/>
  <c r="BB133" i="20"/>
  <c r="BA133" i="20"/>
  <c r="AZ133" i="20"/>
  <c r="AY133" i="20"/>
  <c r="AX133" i="20"/>
  <c r="AW133" i="20"/>
  <c r="AV133" i="20"/>
  <c r="AU133" i="20"/>
  <c r="AT133" i="20"/>
  <c r="AS133" i="20"/>
  <c r="AR133" i="20"/>
  <c r="AQ133" i="20"/>
  <c r="AP133" i="20"/>
  <c r="AO133" i="20"/>
  <c r="AN133" i="20"/>
  <c r="AM133" i="20"/>
  <c r="AL133" i="20"/>
  <c r="AK133" i="20"/>
  <c r="AJ133" i="20"/>
  <c r="AI133" i="20"/>
  <c r="AH133" i="20"/>
  <c r="AG133" i="20"/>
  <c r="AF133" i="20"/>
  <c r="AE133" i="20"/>
  <c r="AD133" i="20"/>
  <c r="AC133" i="20"/>
  <c r="AB133" i="20"/>
  <c r="AA133" i="20"/>
  <c r="L133" i="20"/>
  <c r="J133" i="20"/>
  <c r="BE131" i="20"/>
  <c r="BD131" i="20"/>
  <c r="BC131" i="20"/>
  <c r="BB131" i="20"/>
  <c r="BA131" i="20"/>
  <c r="AZ131" i="20"/>
  <c r="AY131" i="20"/>
  <c r="AX131" i="20"/>
  <c r="AW131" i="20"/>
  <c r="AV131" i="20"/>
  <c r="AU131" i="20"/>
  <c r="AT131" i="20"/>
  <c r="AS131" i="20"/>
  <c r="AR131" i="20"/>
  <c r="AQ131" i="20"/>
  <c r="AP131" i="20"/>
  <c r="AO131" i="20"/>
  <c r="AN131" i="20"/>
  <c r="AM131" i="20"/>
  <c r="AL131" i="20"/>
  <c r="AK131" i="20"/>
  <c r="AJ131" i="20"/>
  <c r="AI131" i="20"/>
  <c r="AH131" i="20"/>
  <c r="AG131" i="20"/>
  <c r="AF131" i="20"/>
  <c r="AE131" i="20"/>
  <c r="AD131" i="20"/>
  <c r="AC131" i="20"/>
  <c r="AB131" i="20"/>
  <c r="AA131" i="20"/>
  <c r="L131" i="20"/>
  <c r="J131" i="20"/>
  <c r="BE129" i="20"/>
  <c r="BD129" i="20"/>
  <c r="BC129" i="20"/>
  <c r="BB129" i="20"/>
  <c r="BA129" i="20"/>
  <c r="AZ129" i="20"/>
  <c r="AY129" i="20"/>
  <c r="AX129" i="20"/>
  <c r="AW129" i="20"/>
  <c r="AV129" i="20"/>
  <c r="AU129" i="20"/>
  <c r="AT129" i="20"/>
  <c r="AS129" i="20"/>
  <c r="AR129" i="20"/>
  <c r="AQ129" i="20"/>
  <c r="AP129" i="20"/>
  <c r="AO129" i="20"/>
  <c r="AN129" i="20"/>
  <c r="AM129" i="20"/>
  <c r="AL129" i="20"/>
  <c r="AK129" i="20"/>
  <c r="AJ129" i="20"/>
  <c r="AI129" i="20"/>
  <c r="AH129" i="20"/>
  <c r="AG129" i="20"/>
  <c r="AF129" i="20"/>
  <c r="AE129" i="20"/>
  <c r="AD129" i="20"/>
  <c r="AC129" i="20"/>
  <c r="AB129" i="20"/>
  <c r="AA129" i="20"/>
  <c r="L129" i="20"/>
  <c r="J129" i="20"/>
  <c r="BE127" i="20"/>
  <c r="BD127" i="20"/>
  <c r="BC127" i="20"/>
  <c r="BB127" i="20"/>
  <c r="BA127" i="20"/>
  <c r="AZ127" i="20"/>
  <c r="AY127" i="20"/>
  <c r="AX127" i="20"/>
  <c r="AW127" i="20"/>
  <c r="AV127" i="20"/>
  <c r="AU127" i="20"/>
  <c r="AT127" i="20"/>
  <c r="AS127" i="20"/>
  <c r="AR127" i="20"/>
  <c r="AQ127" i="20"/>
  <c r="AP127" i="20"/>
  <c r="AO127" i="20"/>
  <c r="AN127" i="20"/>
  <c r="AM127" i="20"/>
  <c r="AL127" i="20"/>
  <c r="AK127" i="20"/>
  <c r="AJ127" i="20"/>
  <c r="AI127" i="20"/>
  <c r="AH127" i="20"/>
  <c r="AG127" i="20"/>
  <c r="AF127" i="20"/>
  <c r="AE127" i="20"/>
  <c r="AD127" i="20"/>
  <c r="AC127" i="20"/>
  <c r="AB127" i="20"/>
  <c r="AA127" i="20"/>
  <c r="L127" i="20"/>
  <c r="J127" i="20"/>
  <c r="BE125" i="20"/>
  <c r="BD125" i="20"/>
  <c r="BC125" i="20"/>
  <c r="BB125" i="20"/>
  <c r="BA125" i="20"/>
  <c r="AZ125" i="20"/>
  <c r="AY125" i="20"/>
  <c r="AX125" i="20"/>
  <c r="AW125" i="20"/>
  <c r="AV125" i="20"/>
  <c r="AU125" i="20"/>
  <c r="AT125" i="20"/>
  <c r="AS125" i="20"/>
  <c r="AR125" i="20"/>
  <c r="AQ125" i="20"/>
  <c r="AP125" i="20"/>
  <c r="AO125" i="20"/>
  <c r="AN125" i="20"/>
  <c r="AM125" i="20"/>
  <c r="AL125" i="20"/>
  <c r="AK125" i="20"/>
  <c r="AJ125" i="20"/>
  <c r="AI125" i="20"/>
  <c r="AH125" i="20"/>
  <c r="AG125" i="20"/>
  <c r="AF125" i="20"/>
  <c r="AE125" i="20"/>
  <c r="AD125" i="20"/>
  <c r="AC125" i="20"/>
  <c r="AB125" i="20"/>
  <c r="AA125" i="20"/>
  <c r="L125" i="20"/>
  <c r="J125" i="20"/>
  <c r="BE123" i="20"/>
  <c r="BD123" i="20"/>
  <c r="BC123" i="20"/>
  <c r="BB123" i="20"/>
  <c r="BA123" i="20"/>
  <c r="AZ123" i="20"/>
  <c r="AY123" i="20"/>
  <c r="AX123" i="20"/>
  <c r="AW123" i="20"/>
  <c r="AV123" i="20"/>
  <c r="AU123" i="20"/>
  <c r="AT123" i="20"/>
  <c r="AS123" i="20"/>
  <c r="AR123" i="20"/>
  <c r="AQ123" i="20"/>
  <c r="AP123" i="20"/>
  <c r="AO123" i="20"/>
  <c r="AN123" i="20"/>
  <c r="AM123" i="20"/>
  <c r="AL123" i="20"/>
  <c r="AK123" i="20"/>
  <c r="AJ123" i="20"/>
  <c r="AI123" i="20"/>
  <c r="AH123" i="20"/>
  <c r="AG123" i="20"/>
  <c r="AF123" i="20"/>
  <c r="AE123" i="20"/>
  <c r="AD123" i="20"/>
  <c r="AC123" i="20"/>
  <c r="AB123" i="20"/>
  <c r="AA123" i="20"/>
  <c r="L123" i="20"/>
  <c r="J123" i="20"/>
  <c r="BE121" i="20"/>
  <c r="BD121" i="20"/>
  <c r="BC121" i="20"/>
  <c r="BB121" i="20"/>
  <c r="BA121" i="20"/>
  <c r="AZ121" i="20"/>
  <c r="AY121" i="20"/>
  <c r="AX121" i="20"/>
  <c r="AW121" i="20"/>
  <c r="AV121" i="20"/>
  <c r="AU121" i="20"/>
  <c r="AT121" i="20"/>
  <c r="AS121" i="20"/>
  <c r="AR121" i="20"/>
  <c r="AQ121" i="20"/>
  <c r="AP121" i="20"/>
  <c r="AO121" i="20"/>
  <c r="AN121" i="20"/>
  <c r="AM121" i="20"/>
  <c r="AL121" i="20"/>
  <c r="AK121" i="20"/>
  <c r="AJ121" i="20"/>
  <c r="AI121" i="20"/>
  <c r="AH121" i="20"/>
  <c r="AG121" i="20"/>
  <c r="AF121" i="20"/>
  <c r="AE121" i="20"/>
  <c r="AD121" i="20"/>
  <c r="AC121" i="20"/>
  <c r="AB121" i="20"/>
  <c r="AA121" i="20"/>
  <c r="L121" i="20"/>
  <c r="J121" i="20"/>
  <c r="BE119" i="20"/>
  <c r="BD119" i="20"/>
  <c r="BC119" i="20"/>
  <c r="BB119" i="20"/>
  <c r="BA119" i="20"/>
  <c r="AZ119" i="20"/>
  <c r="AY119" i="20"/>
  <c r="AX119" i="20"/>
  <c r="AW119" i="20"/>
  <c r="AV119" i="20"/>
  <c r="AU119" i="20"/>
  <c r="AT119" i="20"/>
  <c r="AS119" i="20"/>
  <c r="AR119" i="20"/>
  <c r="AQ119" i="20"/>
  <c r="AP119" i="20"/>
  <c r="AO119" i="20"/>
  <c r="AN119" i="20"/>
  <c r="AM119" i="20"/>
  <c r="AL119" i="20"/>
  <c r="AK119" i="20"/>
  <c r="AJ119" i="20"/>
  <c r="AI119" i="20"/>
  <c r="AH119" i="20"/>
  <c r="AG119" i="20"/>
  <c r="AF119" i="20"/>
  <c r="AE119" i="20"/>
  <c r="AD119" i="20"/>
  <c r="AC119" i="20"/>
  <c r="AB119" i="20"/>
  <c r="AA119" i="20"/>
  <c r="L119" i="20"/>
  <c r="J119" i="20"/>
  <c r="BE117" i="20"/>
  <c r="BD117" i="20"/>
  <c r="BC117" i="20"/>
  <c r="BB117" i="20"/>
  <c r="BA117" i="20"/>
  <c r="AZ117" i="20"/>
  <c r="AY117" i="20"/>
  <c r="AX117" i="20"/>
  <c r="AW117" i="20"/>
  <c r="AV117" i="20"/>
  <c r="AU117" i="20"/>
  <c r="AT117" i="20"/>
  <c r="AS117" i="20"/>
  <c r="AR117" i="20"/>
  <c r="AQ117" i="20"/>
  <c r="AP117" i="20"/>
  <c r="AO117" i="20"/>
  <c r="AN117" i="20"/>
  <c r="AM117" i="20"/>
  <c r="AL117" i="20"/>
  <c r="AK117" i="20"/>
  <c r="AJ117" i="20"/>
  <c r="AI117" i="20"/>
  <c r="AH117" i="20"/>
  <c r="AG117" i="20"/>
  <c r="AF117" i="20"/>
  <c r="AE117" i="20"/>
  <c r="AD117" i="20"/>
  <c r="AC117" i="20"/>
  <c r="AB117" i="20"/>
  <c r="AA117" i="20"/>
  <c r="L117" i="20"/>
  <c r="J117" i="20"/>
  <c r="BE115" i="20"/>
  <c r="BD115" i="20"/>
  <c r="BC115" i="20"/>
  <c r="BB115" i="20"/>
  <c r="BA115" i="20"/>
  <c r="AZ115" i="20"/>
  <c r="AY115" i="20"/>
  <c r="AX115" i="20"/>
  <c r="AW115" i="20"/>
  <c r="AV115" i="20"/>
  <c r="AU115" i="20"/>
  <c r="AT115" i="20"/>
  <c r="AS115" i="20"/>
  <c r="AR115" i="20"/>
  <c r="AQ115" i="20"/>
  <c r="AP115" i="20"/>
  <c r="AO115" i="20"/>
  <c r="AN115" i="20"/>
  <c r="AM115" i="20"/>
  <c r="AL115" i="20"/>
  <c r="AK115" i="20"/>
  <c r="AJ115" i="20"/>
  <c r="AI115" i="20"/>
  <c r="AH115" i="20"/>
  <c r="AG115" i="20"/>
  <c r="AF115" i="20"/>
  <c r="AE115" i="20"/>
  <c r="AD115" i="20"/>
  <c r="AC115" i="20"/>
  <c r="AB115" i="20"/>
  <c r="AA115" i="20"/>
  <c r="L115" i="20"/>
  <c r="J115" i="20"/>
  <c r="BE113" i="20"/>
  <c r="BD113" i="20"/>
  <c r="BC113" i="20"/>
  <c r="BB113" i="20"/>
  <c r="BA113" i="20"/>
  <c r="AZ113" i="20"/>
  <c r="AY113" i="20"/>
  <c r="AX113" i="20"/>
  <c r="AW113" i="20"/>
  <c r="AV113" i="20"/>
  <c r="AU113" i="20"/>
  <c r="AT113" i="20"/>
  <c r="AS113" i="20"/>
  <c r="AR113" i="20"/>
  <c r="AQ113" i="20"/>
  <c r="AP113" i="20"/>
  <c r="AO113" i="20"/>
  <c r="AN113" i="20"/>
  <c r="AM113" i="20"/>
  <c r="AL113" i="20"/>
  <c r="AK113" i="20"/>
  <c r="AJ113" i="20"/>
  <c r="AI113" i="20"/>
  <c r="AH113" i="20"/>
  <c r="AG113" i="20"/>
  <c r="AF113" i="20"/>
  <c r="AE113" i="20"/>
  <c r="AD113" i="20"/>
  <c r="AC113" i="20"/>
  <c r="AB113" i="20"/>
  <c r="AA113" i="20"/>
  <c r="L113" i="20"/>
  <c r="J113" i="20"/>
  <c r="BE111" i="20"/>
  <c r="BD111" i="20"/>
  <c r="BC111" i="20"/>
  <c r="BB111" i="20"/>
  <c r="BA111" i="20"/>
  <c r="AZ111" i="20"/>
  <c r="AY111" i="20"/>
  <c r="AX111" i="20"/>
  <c r="AW111" i="20"/>
  <c r="AV111" i="20"/>
  <c r="AU111" i="20"/>
  <c r="AT111" i="20"/>
  <c r="AS111" i="20"/>
  <c r="AR111" i="20"/>
  <c r="AQ111" i="20"/>
  <c r="AP111" i="20"/>
  <c r="AO111" i="20"/>
  <c r="AN111" i="20"/>
  <c r="AM111" i="20"/>
  <c r="AL111" i="20"/>
  <c r="AK111" i="20"/>
  <c r="AJ111" i="20"/>
  <c r="AI111" i="20"/>
  <c r="AH111" i="20"/>
  <c r="AG111" i="20"/>
  <c r="AF111" i="20"/>
  <c r="AE111" i="20"/>
  <c r="AD111" i="20"/>
  <c r="AC111" i="20"/>
  <c r="AB111" i="20"/>
  <c r="AA111" i="20"/>
  <c r="L111" i="20"/>
  <c r="J111" i="20"/>
  <c r="BE109" i="20"/>
  <c r="BD109" i="20"/>
  <c r="BC109" i="20"/>
  <c r="BB109" i="20"/>
  <c r="BA109" i="20"/>
  <c r="AZ109" i="20"/>
  <c r="AY109" i="20"/>
  <c r="AX109" i="20"/>
  <c r="AW109" i="20"/>
  <c r="AV109" i="20"/>
  <c r="AU109" i="20"/>
  <c r="AT109" i="20"/>
  <c r="AS109" i="20"/>
  <c r="AR109" i="20"/>
  <c r="AQ109" i="20"/>
  <c r="AP109" i="20"/>
  <c r="AO109" i="20"/>
  <c r="AN109" i="20"/>
  <c r="AM109" i="20"/>
  <c r="AL109" i="20"/>
  <c r="AK109" i="20"/>
  <c r="AJ109" i="20"/>
  <c r="AI109" i="20"/>
  <c r="AH109" i="20"/>
  <c r="AG109" i="20"/>
  <c r="AF109" i="20"/>
  <c r="AE109" i="20"/>
  <c r="AD109" i="20"/>
  <c r="AC109" i="20"/>
  <c r="AB109" i="20"/>
  <c r="AA109" i="20"/>
  <c r="L109" i="20"/>
  <c r="J109" i="20"/>
  <c r="BE107" i="20"/>
  <c r="BD107" i="20"/>
  <c r="BC107" i="20"/>
  <c r="BB107" i="20"/>
  <c r="BA107" i="20"/>
  <c r="AZ107" i="20"/>
  <c r="AY107" i="20"/>
  <c r="AX107" i="20"/>
  <c r="AW107" i="20"/>
  <c r="AV107" i="20"/>
  <c r="AU107" i="20"/>
  <c r="AT107" i="20"/>
  <c r="AS107" i="20"/>
  <c r="AR107" i="20"/>
  <c r="AQ107" i="20"/>
  <c r="AP107" i="20"/>
  <c r="AO107" i="20"/>
  <c r="AN107" i="20"/>
  <c r="AM107" i="20"/>
  <c r="AL107" i="20"/>
  <c r="AK107" i="20"/>
  <c r="AJ107" i="20"/>
  <c r="AI107" i="20"/>
  <c r="AH107" i="20"/>
  <c r="AG107" i="20"/>
  <c r="AF107" i="20"/>
  <c r="AE107" i="20"/>
  <c r="AD107" i="20"/>
  <c r="AC107" i="20"/>
  <c r="AB107" i="20"/>
  <c r="AA107" i="20"/>
  <c r="L107" i="20"/>
  <c r="J107" i="20"/>
  <c r="BE105" i="20"/>
  <c r="BD105" i="20"/>
  <c r="BC105" i="20"/>
  <c r="BB105" i="20"/>
  <c r="BA105" i="20"/>
  <c r="AZ105" i="20"/>
  <c r="AY105" i="20"/>
  <c r="AX105" i="20"/>
  <c r="AW105" i="20"/>
  <c r="AV105" i="20"/>
  <c r="AU105" i="20"/>
  <c r="AT105" i="20"/>
  <c r="AS105" i="20"/>
  <c r="AR105" i="20"/>
  <c r="AQ105" i="20"/>
  <c r="AP105" i="20"/>
  <c r="AO105" i="20"/>
  <c r="AN105" i="20"/>
  <c r="AM105" i="20"/>
  <c r="AL105" i="20"/>
  <c r="AK105" i="20"/>
  <c r="AJ105" i="20"/>
  <c r="AI105" i="20"/>
  <c r="AH105" i="20"/>
  <c r="AG105" i="20"/>
  <c r="AF105" i="20"/>
  <c r="AE105" i="20"/>
  <c r="AD105" i="20"/>
  <c r="AC105" i="20"/>
  <c r="AB105" i="20"/>
  <c r="AA105" i="20"/>
  <c r="L105" i="20"/>
  <c r="J105" i="20"/>
  <c r="BE103" i="20"/>
  <c r="BD103" i="20"/>
  <c r="BC103" i="20"/>
  <c r="BB103" i="20"/>
  <c r="BA103" i="20"/>
  <c r="AZ103" i="20"/>
  <c r="AY103" i="20"/>
  <c r="AX103" i="20"/>
  <c r="AW103" i="20"/>
  <c r="AV103" i="20"/>
  <c r="AU103" i="20"/>
  <c r="AT103" i="20"/>
  <c r="AS103" i="20"/>
  <c r="AR103" i="20"/>
  <c r="AQ103" i="20"/>
  <c r="AP103" i="20"/>
  <c r="AO103" i="20"/>
  <c r="AN103" i="20"/>
  <c r="AM103" i="20"/>
  <c r="AL103" i="20"/>
  <c r="AK103" i="20"/>
  <c r="AJ103" i="20"/>
  <c r="AI103" i="20"/>
  <c r="AH103" i="20"/>
  <c r="AG103" i="20"/>
  <c r="AF103" i="20"/>
  <c r="AE103" i="20"/>
  <c r="AD103" i="20"/>
  <c r="AC103" i="20"/>
  <c r="AB103" i="20"/>
  <c r="AA103" i="20"/>
  <c r="L103" i="20"/>
  <c r="J103" i="20"/>
  <c r="BE101" i="20"/>
  <c r="BD101" i="20"/>
  <c r="BC101" i="20"/>
  <c r="BB101" i="20"/>
  <c r="BA101" i="20"/>
  <c r="AZ101" i="20"/>
  <c r="AY101" i="20"/>
  <c r="AX101" i="20"/>
  <c r="AW101" i="20"/>
  <c r="AV101" i="20"/>
  <c r="AU101" i="20"/>
  <c r="AT101" i="20"/>
  <c r="AS101" i="20"/>
  <c r="AR101" i="20"/>
  <c r="AQ101" i="20"/>
  <c r="AP101" i="20"/>
  <c r="AO101" i="20"/>
  <c r="AN101" i="20"/>
  <c r="AM101" i="20"/>
  <c r="AL101" i="20"/>
  <c r="AK101" i="20"/>
  <c r="AJ101" i="20"/>
  <c r="AI101" i="20"/>
  <c r="AH101" i="20"/>
  <c r="AG101" i="20"/>
  <c r="AF101" i="20"/>
  <c r="AE101" i="20"/>
  <c r="AD101" i="20"/>
  <c r="AC101" i="20"/>
  <c r="AB101" i="20"/>
  <c r="AA101" i="20"/>
  <c r="L101" i="20"/>
  <c r="J101" i="20"/>
  <c r="BE99" i="20"/>
  <c r="BD99" i="20"/>
  <c r="BC99" i="20"/>
  <c r="BB99" i="20"/>
  <c r="BA99" i="20"/>
  <c r="AZ99" i="20"/>
  <c r="AY99" i="20"/>
  <c r="AX99" i="20"/>
  <c r="AW99" i="20"/>
  <c r="AV99" i="20"/>
  <c r="AU99" i="20"/>
  <c r="AT99" i="20"/>
  <c r="AS99" i="20"/>
  <c r="AR99" i="20"/>
  <c r="AQ99" i="20"/>
  <c r="AP99" i="20"/>
  <c r="AO99" i="20"/>
  <c r="AN99" i="20"/>
  <c r="AM99" i="20"/>
  <c r="AL99" i="20"/>
  <c r="AK99" i="20"/>
  <c r="AJ99" i="20"/>
  <c r="AI99" i="20"/>
  <c r="AH99" i="20"/>
  <c r="AG99" i="20"/>
  <c r="AF99" i="20"/>
  <c r="AE99" i="20"/>
  <c r="AD99" i="20"/>
  <c r="AC99" i="20"/>
  <c r="AB99" i="20"/>
  <c r="AA99" i="20"/>
  <c r="L99" i="20"/>
  <c r="J99" i="20"/>
  <c r="BE97" i="20"/>
  <c r="BD97" i="20"/>
  <c r="BC97" i="20"/>
  <c r="BB97" i="20"/>
  <c r="BA97" i="20"/>
  <c r="AZ97" i="20"/>
  <c r="AY97" i="20"/>
  <c r="AX97" i="20"/>
  <c r="AW97" i="20"/>
  <c r="AV97" i="20"/>
  <c r="AU97" i="20"/>
  <c r="AT97" i="20"/>
  <c r="AS97" i="20"/>
  <c r="AR97" i="20"/>
  <c r="AQ97" i="20"/>
  <c r="AP97" i="20"/>
  <c r="AO97" i="20"/>
  <c r="AN97" i="20"/>
  <c r="AM97" i="20"/>
  <c r="AL97" i="20"/>
  <c r="AK97" i="20"/>
  <c r="AJ97" i="20"/>
  <c r="AI97" i="20"/>
  <c r="AH97" i="20"/>
  <c r="AG97" i="20"/>
  <c r="AF97" i="20"/>
  <c r="AE97" i="20"/>
  <c r="AD97" i="20"/>
  <c r="AC97" i="20"/>
  <c r="AB97" i="20"/>
  <c r="AA97" i="20"/>
  <c r="L97" i="20"/>
  <c r="J97" i="20"/>
  <c r="BE95" i="20"/>
  <c r="BD95" i="20"/>
  <c r="BC95" i="20"/>
  <c r="BB95" i="20"/>
  <c r="BA95" i="20"/>
  <c r="AZ95" i="20"/>
  <c r="AY95" i="20"/>
  <c r="AX95" i="20"/>
  <c r="AW95" i="20"/>
  <c r="AV95" i="20"/>
  <c r="AU95" i="20"/>
  <c r="AT95" i="20"/>
  <c r="AS95" i="20"/>
  <c r="AR95" i="20"/>
  <c r="AQ95" i="20"/>
  <c r="AP95" i="20"/>
  <c r="AO95" i="20"/>
  <c r="AN95" i="20"/>
  <c r="AM95" i="20"/>
  <c r="AL95" i="20"/>
  <c r="AK95" i="20"/>
  <c r="AJ95" i="20"/>
  <c r="AI95" i="20"/>
  <c r="AH95" i="20"/>
  <c r="AG95" i="20"/>
  <c r="AF95" i="20"/>
  <c r="AE95" i="20"/>
  <c r="AD95" i="20"/>
  <c r="AC95" i="20"/>
  <c r="AB95" i="20"/>
  <c r="AA95" i="20"/>
  <c r="L95" i="20"/>
  <c r="J95" i="20"/>
  <c r="BE93" i="20"/>
  <c r="BD93" i="20"/>
  <c r="BC93" i="20"/>
  <c r="BB93" i="20"/>
  <c r="BA93" i="20"/>
  <c r="AZ93" i="20"/>
  <c r="AY93" i="20"/>
  <c r="AX93" i="20"/>
  <c r="AW93" i="20"/>
  <c r="AV93" i="20"/>
  <c r="AU93" i="20"/>
  <c r="AT93" i="20"/>
  <c r="AS93" i="20"/>
  <c r="AR93" i="20"/>
  <c r="AQ93" i="20"/>
  <c r="AP93" i="20"/>
  <c r="AO93" i="20"/>
  <c r="AN93" i="20"/>
  <c r="AM93" i="20"/>
  <c r="AL93" i="20"/>
  <c r="AK93" i="20"/>
  <c r="AJ93" i="20"/>
  <c r="AI93" i="20"/>
  <c r="AH93" i="20"/>
  <c r="AG93" i="20"/>
  <c r="AF93" i="20"/>
  <c r="AE93" i="20"/>
  <c r="AD93" i="20"/>
  <c r="AC93" i="20"/>
  <c r="AB93" i="20"/>
  <c r="AA93" i="20"/>
  <c r="L93" i="20"/>
  <c r="J93" i="20"/>
  <c r="BE91" i="20"/>
  <c r="BD91" i="20"/>
  <c r="BC91" i="20"/>
  <c r="BB91" i="20"/>
  <c r="BA91" i="20"/>
  <c r="AZ91" i="20"/>
  <c r="AY91" i="20"/>
  <c r="AX91" i="20"/>
  <c r="AW91" i="20"/>
  <c r="AV91" i="20"/>
  <c r="AU91" i="20"/>
  <c r="AT91" i="20"/>
  <c r="AS91" i="20"/>
  <c r="AR91" i="20"/>
  <c r="AQ91" i="20"/>
  <c r="AP91" i="20"/>
  <c r="AO91" i="20"/>
  <c r="AN91" i="20"/>
  <c r="AM91" i="20"/>
  <c r="AL91" i="20"/>
  <c r="AK91" i="20"/>
  <c r="AJ91" i="20"/>
  <c r="AI91" i="20"/>
  <c r="AH91" i="20"/>
  <c r="AG91" i="20"/>
  <c r="AF91" i="20"/>
  <c r="AE91" i="20"/>
  <c r="AD91" i="20"/>
  <c r="AC91" i="20"/>
  <c r="AB91" i="20"/>
  <c r="AA91" i="20"/>
  <c r="L91" i="20"/>
  <c r="J91" i="20"/>
  <c r="BE89" i="20"/>
  <c r="BD89" i="20"/>
  <c r="BC89" i="20"/>
  <c r="BB89" i="20"/>
  <c r="BA89" i="20"/>
  <c r="AZ89" i="20"/>
  <c r="AY89" i="20"/>
  <c r="AX89" i="20"/>
  <c r="AW89" i="20"/>
  <c r="AV89" i="20"/>
  <c r="AU89" i="20"/>
  <c r="AT89" i="20"/>
  <c r="AS89" i="20"/>
  <c r="AR89" i="20"/>
  <c r="AQ89" i="20"/>
  <c r="AP89" i="20"/>
  <c r="AO89" i="20"/>
  <c r="AN89" i="20"/>
  <c r="AM89" i="20"/>
  <c r="AL89" i="20"/>
  <c r="AK89" i="20"/>
  <c r="AJ89" i="20"/>
  <c r="AI89" i="20"/>
  <c r="AH89" i="20"/>
  <c r="AG89" i="20"/>
  <c r="AF89" i="20"/>
  <c r="AE89" i="20"/>
  <c r="AD89" i="20"/>
  <c r="AC89" i="20"/>
  <c r="AB89" i="20"/>
  <c r="AA89" i="20"/>
  <c r="L89" i="20"/>
  <c r="J89" i="20"/>
  <c r="BE87" i="20"/>
  <c r="BD87" i="20"/>
  <c r="BC87" i="20"/>
  <c r="BB87" i="20"/>
  <c r="BA87" i="20"/>
  <c r="AZ87" i="20"/>
  <c r="AY87" i="20"/>
  <c r="AX87" i="20"/>
  <c r="AW87" i="20"/>
  <c r="AV87" i="20"/>
  <c r="AU87" i="20"/>
  <c r="AT87" i="20"/>
  <c r="AS87" i="20"/>
  <c r="AR87" i="20"/>
  <c r="AQ87" i="20"/>
  <c r="AP87" i="20"/>
  <c r="AO87" i="20"/>
  <c r="AN87" i="20"/>
  <c r="AM87" i="20"/>
  <c r="AL87" i="20"/>
  <c r="AK87" i="20"/>
  <c r="AJ87" i="20"/>
  <c r="AI87" i="20"/>
  <c r="AH87" i="20"/>
  <c r="AG87" i="20"/>
  <c r="AF87" i="20"/>
  <c r="AE87" i="20"/>
  <c r="AD87" i="20"/>
  <c r="AC87" i="20"/>
  <c r="AB87" i="20"/>
  <c r="AA87" i="20"/>
  <c r="L87" i="20"/>
  <c r="J87" i="20"/>
  <c r="BE85" i="20"/>
  <c r="BD85" i="20"/>
  <c r="BC85" i="20"/>
  <c r="BB85" i="20"/>
  <c r="BA85" i="20"/>
  <c r="AZ85" i="20"/>
  <c r="AY85" i="20"/>
  <c r="AX85" i="20"/>
  <c r="AW85" i="20"/>
  <c r="AV85" i="20"/>
  <c r="AU85" i="20"/>
  <c r="AT85" i="20"/>
  <c r="AS85" i="20"/>
  <c r="AR85" i="20"/>
  <c r="AQ85" i="20"/>
  <c r="AP85" i="20"/>
  <c r="AO85" i="20"/>
  <c r="AN85" i="20"/>
  <c r="AM85" i="20"/>
  <c r="AL85" i="20"/>
  <c r="AK85" i="20"/>
  <c r="AJ85" i="20"/>
  <c r="AI85" i="20"/>
  <c r="AH85" i="20"/>
  <c r="AG85" i="20"/>
  <c r="AF85" i="20"/>
  <c r="AE85" i="20"/>
  <c r="AD85" i="20"/>
  <c r="AC85" i="20"/>
  <c r="AB85" i="20"/>
  <c r="AA85" i="20"/>
  <c r="L85" i="20"/>
  <c r="J85" i="20"/>
  <c r="BE83" i="20"/>
  <c r="BD83" i="20"/>
  <c r="BC83" i="20"/>
  <c r="BB83" i="20"/>
  <c r="BA83" i="20"/>
  <c r="AZ83" i="20"/>
  <c r="AY83" i="20"/>
  <c r="AX83" i="20"/>
  <c r="AW83" i="20"/>
  <c r="AV83" i="20"/>
  <c r="AU83" i="20"/>
  <c r="AT83" i="20"/>
  <c r="AS83" i="20"/>
  <c r="AR83" i="20"/>
  <c r="AQ83" i="20"/>
  <c r="AP83" i="20"/>
  <c r="AO83" i="20"/>
  <c r="AN83" i="20"/>
  <c r="AM83" i="20"/>
  <c r="AL83" i="20"/>
  <c r="AK83" i="20"/>
  <c r="AJ83" i="20"/>
  <c r="AI83" i="20"/>
  <c r="AH83" i="20"/>
  <c r="AG83" i="20"/>
  <c r="AF83" i="20"/>
  <c r="AE83" i="20"/>
  <c r="AD83" i="20"/>
  <c r="AC83" i="20"/>
  <c r="AB83" i="20"/>
  <c r="AA83" i="20"/>
  <c r="L83" i="20"/>
  <c r="J83" i="20"/>
  <c r="BE81" i="20"/>
  <c r="BD81" i="20"/>
  <c r="BC81" i="20"/>
  <c r="BB81" i="20"/>
  <c r="BA81" i="20"/>
  <c r="AZ81" i="20"/>
  <c r="AY81" i="20"/>
  <c r="AX81" i="20"/>
  <c r="AW81" i="20"/>
  <c r="AV81" i="20"/>
  <c r="AU81" i="20"/>
  <c r="AT81" i="20"/>
  <c r="AS81" i="20"/>
  <c r="AR81" i="20"/>
  <c r="AQ81" i="20"/>
  <c r="AP81" i="20"/>
  <c r="AO81" i="20"/>
  <c r="AN81" i="20"/>
  <c r="AM81" i="20"/>
  <c r="AL81" i="20"/>
  <c r="AK81" i="20"/>
  <c r="AJ81" i="20"/>
  <c r="AI81" i="20"/>
  <c r="AH81" i="20"/>
  <c r="AG81" i="20"/>
  <c r="AF81" i="20"/>
  <c r="AE81" i="20"/>
  <c r="AD81" i="20"/>
  <c r="AC81" i="20"/>
  <c r="AB81" i="20"/>
  <c r="AA81" i="20"/>
  <c r="L81" i="20"/>
  <c r="J81" i="20"/>
  <c r="BE79" i="20"/>
  <c r="BD79" i="20"/>
  <c r="BC79" i="20"/>
  <c r="BB79" i="20"/>
  <c r="BA79" i="20"/>
  <c r="AZ79" i="20"/>
  <c r="AY79" i="20"/>
  <c r="AX79" i="20"/>
  <c r="AW79" i="20"/>
  <c r="AV79" i="20"/>
  <c r="AU79" i="20"/>
  <c r="AT79" i="20"/>
  <c r="AS79" i="20"/>
  <c r="AR79" i="20"/>
  <c r="AQ79" i="20"/>
  <c r="AP79" i="20"/>
  <c r="AO79" i="20"/>
  <c r="AN79" i="20"/>
  <c r="AM79" i="20"/>
  <c r="AL79" i="20"/>
  <c r="AK79" i="20"/>
  <c r="AJ79" i="20"/>
  <c r="AI79" i="20"/>
  <c r="AH79" i="20"/>
  <c r="AG79" i="20"/>
  <c r="AF79" i="20"/>
  <c r="AE79" i="20"/>
  <c r="AD79" i="20"/>
  <c r="AC79" i="20"/>
  <c r="AB79" i="20"/>
  <c r="AA79" i="20"/>
  <c r="L79" i="20"/>
  <c r="J79" i="20"/>
  <c r="BE77" i="20"/>
  <c r="BD77" i="20"/>
  <c r="BC77" i="20"/>
  <c r="BB77" i="20"/>
  <c r="BA77" i="20"/>
  <c r="AZ77" i="20"/>
  <c r="AY77" i="20"/>
  <c r="AX77" i="20"/>
  <c r="AW77" i="20"/>
  <c r="AV77" i="20"/>
  <c r="AU77" i="20"/>
  <c r="AT77" i="20"/>
  <c r="AS77" i="20"/>
  <c r="AR77" i="20"/>
  <c r="AQ77" i="20"/>
  <c r="AP77" i="20"/>
  <c r="AO77" i="20"/>
  <c r="AN77" i="20"/>
  <c r="AM77" i="20"/>
  <c r="AL77" i="20"/>
  <c r="AK77" i="20"/>
  <c r="AJ77" i="20"/>
  <c r="AI77" i="20"/>
  <c r="AH77" i="20"/>
  <c r="AG77" i="20"/>
  <c r="AF77" i="20"/>
  <c r="AE77" i="20"/>
  <c r="AD77" i="20"/>
  <c r="AC77" i="20"/>
  <c r="AB77" i="20"/>
  <c r="AA77" i="20"/>
  <c r="L77" i="20"/>
  <c r="J77" i="20"/>
  <c r="BE75" i="20"/>
  <c r="BD75" i="20"/>
  <c r="BC75" i="20"/>
  <c r="BB75" i="20"/>
  <c r="BA75" i="20"/>
  <c r="AZ75" i="20"/>
  <c r="AY75" i="20"/>
  <c r="AX75" i="20"/>
  <c r="AW75" i="20"/>
  <c r="AV75" i="20"/>
  <c r="AU75" i="20"/>
  <c r="AT75" i="20"/>
  <c r="AS75" i="20"/>
  <c r="AR75" i="20"/>
  <c r="AQ75" i="20"/>
  <c r="AP75" i="20"/>
  <c r="AO75" i="20"/>
  <c r="AN75" i="20"/>
  <c r="AM75" i="20"/>
  <c r="AL75" i="20"/>
  <c r="AK75" i="20"/>
  <c r="AJ75" i="20"/>
  <c r="AI75" i="20"/>
  <c r="AH75" i="20"/>
  <c r="AG75" i="20"/>
  <c r="AF75" i="20"/>
  <c r="AE75" i="20"/>
  <c r="AD75" i="20"/>
  <c r="AC75" i="20"/>
  <c r="AB75" i="20"/>
  <c r="AA75" i="20"/>
  <c r="BE73" i="20"/>
  <c r="BD73" i="20"/>
  <c r="BC73" i="20"/>
  <c r="BB73" i="20"/>
  <c r="BA73" i="20"/>
  <c r="AZ73" i="20"/>
  <c r="AY73" i="20"/>
  <c r="AX73" i="20"/>
  <c r="AW73" i="20"/>
  <c r="AV73" i="20"/>
  <c r="AU73" i="20"/>
  <c r="AT73" i="20"/>
  <c r="AS73" i="20"/>
  <c r="AR73" i="20"/>
  <c r="AQ73" i="20"/>
  <c r="AP73" i="20"/>
  <c r="AO73" i="20"/>
  <c r="AN73" i="20"/>
  <c r="AM73" i="20"/>
  <c r="AL73" i="20"/>
  <c r="AK73" i="20"/>
  <c r="AJ73" i="20"/>
  <c r="AI73" i="20"/>
  <c r="AH73" i="20"/>
  <c r="AG73" i="20"/>
  <c r="AF73" i="20"/>
  <c r="AE73" i="20"/>
  <c r="AD73" i="20"/>
  <c r="AC73" i="20"/>
  <c r="AB73" i="20"/>
  <c r="AA73" i="20"/>
  <c r="BE71" i="20"/>
  <c r="BD71" i="20"/>
  <c r="BC71" i="20"/>
  <c r="BB71" i="20"/>
  <c r="BA71" i="20"/>
  <c r="AZ71" i="20"/>
  <c r="AY71" i="20"/>
  <c r="AX71" i="20"/>
  <c r="AW71" i="20"/>
  <c r="AV71" i="20"/>
  <c r="AU71" i="20"/>
  <c r="AT71" i="20"/>
  <c r="AS71" i="20"/>
  <c r="AR71" i="20"/>
  <c r="AQ71" i="20"/>
  <c r="AP71" i="20"/>
  <c r="AO71" i="20"/>
  <c r="AN71" i="20"/>
  <c r="AM71" i="20"/>
  <c r="AL71" i="20"/>
  <c r="AK71" i="20"/>
  <c r="AJ71" i="20"/>
  <c r="AI71" i="20"/>
  <c r="AH71" i="20"/>
  <c r="AG71" i="20"/>
  <c r="AF71" i="20"/>
  <c r="AE71" i="20"/>
  <c r="AD71" i="20"/>
  <c r="AC71" i="20"/>
  <c r="AB71" i="20"/>
  <c r="AA71" i="20"/>
  <c r="BE69" i="20"/>
  <c r="BD69" i="20"/>
  <c r="BC69" i="20"/>
  <c r="BB69" i="20"/>
  <c r="BA69" i="20"/>
  <c r="AZ69" i="20"/>
  <c r="AY69" i="20"/>
  <c r="AX69" i="20"/>
  <c r="AW69" i="20"/>
  <c r="AV69" i="20"/>
  <c r="AU69" i="20"/>
  <c r="AT69" i="20"/>
  <c r="AS69" i="20"/>
  <c r="AR69" i="20"/>
  <c r="AQ69" i="20"/>
  <c r="AP69" i="20"/>
  <c r="AO69" i="20"/>
  <c r="AN69" i="20"/>
  <c r="AM69" i="20"/>
  <c r="AL69" i="20"/>
  <c r="AK69" i="20"/>
  <c r="AJ69" i="20"/>
  <c r="AI69" i="20"/>
  <c r="AH69" i="20"/>
  <c r="AG69" i="20"/>
  <c r="AF69" i="20"/>
  <c r="AE69" i="20"/>
  <c r="AD69" i="20"/>
  <c r="AC69" i="20"/>
  <c r="AB69" i="20"/>
  <c r="AA69" i="20"/>
  <c r="BE67" i="20"/>
  <c r="BD67" i="20"/>
  <c r="BC67" i="20"/>
  <c r="BB67" i="20"/>
  <c r="BA67" i="20"/>
  <c r="AZ67" i="20"/>
  <c r="AY67" i="20"/>
  <c r="AX67" i="20"/>
  <c r="AW67" i="20"/>
  <c r="AV67" i="20"/>
  <c r="AU67" i="20"/>
  <c r="AT67" i="20"/>
  <c r="AS67" i="20"/>
  <c r="AR67" i="20"/>
  <c r="AQ67" i="20"/>
  <c r="AP67" i="20"/>
  <c r="AO67" i="20"/>
  <c r="AN67" i="20"/>
  <c r="AM67" i="20"/>
  <c r="AL67" i="20"/>
  <c r="AK67" i="20"/>
  <c r="AJ67" i="20"/>
  <c r="AI67" i="20"/>
  <c r="AH67" i="20"/>
  <c r="AG67" i="20"/>
  <c r="AF67" i="20"/>
  <c r="AE67" i="20"/>
  <c r="AD67" i="20"/>
  <c r="AC67" i="20"/>
  <c r="AB67" i="20"/>
  <c r="AA67" i="20"/>
  <c r="BE65" i="20"/>
  <c r="BD65" i="20"/>
  <c r="BC65" i="20"/>
  <c r="BB65" i="20"/>
  <c r="BA65" i="20"/>
  <c r="AZ65" i="20"/>
  <c r="AY65" i="20"/>
  <c r="AX65" i="20"/>
  <c r="AW65" i="20"/>
  <c r="AV65" i="20"/>
  <c r="AU65" i="20"/>
  <c r="AT65" i="20"/>
  <c r="AS65" i="20"/>
  <c r="AR65" i="20"/>
  <c r="AQ65" i="20"/>
  <c r="AP65" i="20"/>
  <c r="AO65" i="20"/>
  <c r="AN65" i="20"/>
  <c r="AM65" i="20"/>
  <c r="AL65" i="20"/>
  <c r="AK65" i="20"/>
  <c r="AJ65" i="20"/>
  <c r="AI65" i="20"/>
  <c r="AH65" i="20"/>
  <c r="AG65" i="20"/>
  <c r="AF65" i="20"/>
  <c r="AE65" i="20"/>
  <c r="AD65" i="20"/>
  <c r="AC65" i="20"/>
  <c r="AB65" i="20"/>
  <c r="AA65" i="20"/>
  <c r="BE63" i="20"/>
  <c r="BD63" i="20"/>
  <c r="BC63" i="20"/>
  <c r="BB63" i="20"/>
  <c r="BA63" i="20"/>
  <c r="AZ63" i="20"/>
  <c r="AY63" i="20"/>
  <c r="AX63" i="20"/>
  <c r="AW63" i="20"/>
  <c r="AV63" i="20"/>
  <c r="AU63" i="20"/>
  <c r="AT63" i="20"/>
  <c r="AS63" i="20"/>
  <c r="AR63" i="20"/>
  <c r="AQ63" i="20"/>
  <c r="AP63" i="20"/>
  <c r="AO63" i="20"/>
  <c r="AN63" i="20"/>
  <c r="AM63" i="20"/>
  <c r="AL63" i="20"/>
  <c r="AK63" i="20"/>
  <c r="AJ63" i="20"/>
  <c r="AI63" i="20"/>
  <c r="AH63" i="20"/>
  <c r="AG63" i="20"/>
  <c r="AF63" i="20"/>
  <c r="AE63" i="20"/>
  <c r="AD63" i="20"/>
  <c r="AC63" i="20"/>
  <c r="AB63" i="20"/>
  <c r="AA63" i="20"/>
  <c r="BE61" i="20"/>
  <c r="BD61" i="20"/>
  <c r="BC61" i="20"/>
  <c r="BB61" i="20"/>
  <c r="BA61" i="20"/>
  <c r="AZ61" i="20"/>
  <c r="AY61" i="20"/>
  <c r="AX61" i="20"/>
  <c r="AW61" i="20"/>
  <c r="AV61" i="20"/>
  <c r="AU61" i="20"/>
  <c r="AT61" i="20"/>
  <c r="AS61" i="20"/>
  <c r="AR61" i="20"/>
  <c r="AQ61" i="20"/>
  <c r="AP61" i="20"/>
  <c r="AO61" i="20"/>
  <c r="AN61" i="20"/>
  <c r="AM61" i="20"/>
  <c r="AL61" i="20"/>
  <c r="AK61" i="20"/>
  <c r="AJ61" i="20"/>
  <c r="AI61" i="20"/>
  <c r="AH61" i="20"/>
  <c r="AG61" i="20"/>
  <c r="AF61" i="20"/>
  <c r="AE61" i="20"/>
  <c r="AD61" i="20"/>
  <c r="AC61" i="20"/>
  <c r="AB61" i="20"/>
  <c r="AA61" i="20"/>
  <c r="BE59" i="20"/>
  <c r="BD59" i="20"/>
  <c r="BC59" i="20"/>
  <c r="BB59" i="20"/>
  <c r="BA59" i="20"/>
  <c r="AZ59" i="20"/>
  <c r="AY59" i="20"/>
  <c r="AX59" i="20"/>
  <c r="AW59" i="20"/>
  <c r="AV59" i="20"/>
  <c r="AU59" i="20"/>
  <c r="AT59" i="20"/>
  <c r="AS59" i="20"/>
  <c r="AR59" i="20"/>
  <c r="AQ59" i="20"/>
  <c r="AP59" i="20"/>
  <c r="AO59" i="20"/>
  <c r="AN59" i="20"/>
  <c r="AM59" i="20"/>
  <c r="AL59" i="20"/>
  <c r="AK59" i="20"/>
  <c r="AJ59" i="20"/>
  <c r="AI59" i="20"/>
  <c r="AH59" i="20"/>
  <c r="AG59" i="20"/>
  <c r="AF59" i="20"/>
  <c r="AE59" i="20"/>
  <c r="AD59" i="20"/>
  <c r="AC59" i="20"/>
  <c r="AB59" i="20"/>
  <c r="AA59" i="20"/>
  <c r="BE57" i="20"/>
  <c r="BD57" i="20"/>
  <c r="BC57" i="20"/>
  <c r="BB57" i="20"/>
  <c r="BA57" i="20"/>
  <c r="AZ57" i="20"/>
  <c r="AY57" i="20"/>
  <c r="AX57" i="20"/>
  <c r="AW57" i="20"/>
  <c r="AV57" i="20"/>
  <c r="AU57" i="20"/>
  <c r="AT57" i="20"/>
  <c r="AS57" i="20"/>
  <c r="AR57" i="20"/>
  <c r="AQ57" i="20"/>
  <c r="AP57" i="20"/>
  <c r="AO57" i="20"/>
  <c r="AN57" i="20"/>
  <c r="AM57" i="20"/>
  <c r="AL57" i="20"/>
  <c r="AK57" i="20"/>
  <c r="AJ57" i="20"/>
  <c r="AI57" i="20"/>
  <c r="AH57" i="20"/>
  <c r="AG57" i="20"/>
  <c r="AF57" i="20"/>
  <c r="AE57" i="20"/>
  <c r="AD57" i="20"/>
  <c r="AC57" i="20"/>
  <c r="AB57" i="20"/>
  <c r="AA57" i="20"/>
  <c r="BE55" i="20"/>
  <c r="BD55" i="20"/>
  <c r="BC55" i="20"/>
  <c r="BB55" i="20"/>
  <c r="BA55" i="20"/>
  <c r="AZ55" i="20"/>
  <c r="AY55" i="20"/>
  <c r="AX55" i="20"/>
  <c r="AW55" i="20"/>
  <c r="AV55" i="20"/>
  <c r="AU55" i="20"/>
  <c r="AT55" i="20"/>
  <c r="AS55" i="20"/>
  <c r="AR55" i="20"/>
  <c r="AQ55" i="20"/>
  <c r="AP55" i="20"/>
  <c r="AO55" i="20"/>
  <c r="AN55" i="20"/>
  <c r="AM55" i="20"/>
  <c r="AL55" i="20"/>
  <c r="AK55" i="20"/>
  <c r="AJ55" i="20"/>
  <c r="AI55" i="20"/>
  <c r="AH55" i="20"/>
  <c r="AG55" i="20"/>
  <c r="AF55" i="20"/>
  <c r="AE55" i="20"/>
  <c r="AD55" i="20"/>
  <c r="AC55" i="20"/>
  <c r="AB55" i="20"/>
  <c r="AA55" i="20"/>
  <c r="BE53" i="20"/>
  <c r="BD53" i="20"/>
  <c r="BC53" i="20"/>
  <c r="BB53" i="20"/>
  <c r="BA53" i="20"/>
  <c r="AZ53" i="20"/>
  <c r="AY53" i="20"/>
  <c r="AX53" i="20"/>
  <c r="AW53" i="20"/>
  <c r="AV53" i="20"/>
  <c r="AU53" i="20"/>
  <c r="AT53" i="20"/>
  <c r="AS53" i="20"/>
  <c r="AR53" i="20"/>
  <c r="AQ53" i="20"/>
  <c r="AP53" i="20"/>
  <c r="AO53" i="20"/>
  <c r="AN53" i="20"/>
  <c r="AM53" i="20"/>
  <c r="AL53" i="20"/>
  <c r="AK53" i="20"/>
  <c r="AJ53" i="20"/>
  <c r="AI53" i="20"/>
  <c r="AH53" i="20"/>
  <c r="AG53" i="20"/>
  <c r="AF53" i="20"/>
  <c r="AE53" i="20"/>
  <c r="AD53" i="20"/>
  <c r="AC53" i="20"/>
  <c r="AB53" i="20"/>
  <c r="AA53" i="20"/>
  <c r="BE51" i="20"/>
  <c r="BD51" i="20"/>
  <c r="BC51" i="20"/>
  <c r="BB51" i="20"/>
  <c r="BA51" i="20"/>
  <c r="AZ51" i="20"/>
  <c r="AY51" i="20"/>
  <c r="AX51" i="20"/>
  <c r="AW51" i="20"/>
  <c r="AV51" i="20"/>
  <c r="AU51" i="20"/>
  <c r="AT51" i="20"/>
  <c r="AS51" i="20"/>
  <c r="AR51" i="20"/>
  <c r="AQ51" i="20"/>
  <c r="AP51" i="20"/>
  <c r="AO51" i="20"/>
  <c r="AN51" i="20"/>
  <c r="AM51" i="20"/>
  <c r="AL51" i="20"/>
  <c r="AK51" i="20"/>
  <c r="AJ51" i="20"/>
  <c r="AI51" i="20"/>
  <c r="AH51" i="20"/>
  <c r="AG51" i="20"/>
  <c r="AF51" i="20"/>
  <c r="AE51" i="20"/>
  <c r="AD51" i="20"/>
  <c r="AC51" i="20"/>
  <c r="AB51" i="20"/>
  <c r="AA51" i="20"/>
  <c r="BE49" i="20"/>
  <c r="BD49" i="20"/>
  <c r="BC49" i="20"/>
  <c r="BB49" i="20"/>
  <c r="BA49" i="20"/>
  <c r="AZ49" i="20"/>
  <c r="AY49" i="20"/>
  <c r="AX49" i="20"/>
  <c r="AW49" i="20"/>
  <c r="AV49" i="20"/>
  <c r="AU49" i="20"/>
  <c r="AT49" i="20"/>
  <c r="AS49" i="20"/>
  <c r="AR49" i="20"/>
  <c r="AQ49" i="20"/>
  <c r="AP49" i="20"/>
  <c r="AO49" i="20"/>
  <c r="AN49" i="20"/>
  <c r="AM49" i="20"/>
  <c r="AL49" i="20"/>
  <c r="AK49" i="20"/>
  <c r="AJ49" i="20"/>
  <c r="AI49" i="20"/>
  <c r="AH49" i="20"/>
  <c r="AG49" i="20"/>
  <c r="AF49" i="20"/>
  <c r="AE49" i="20"/>
  <c r="AD49" i="20"/>
  <c r="AC49" i="20"/>
  <c r="AB49" i="20"/>
  <c r="AA49" i="20"/>
  <c r="BE47" i="20"/>
  <c r="BD47" i="20"/>
  <c r="BC47" i="20"/>
  <c r="BB47" i="20"/>
  <c r="BA47" i="20"/>
  <c r="AZ47" i="20"/>
  <c r="AY47" i="20"/>
  <c r="AX47" i="20"/>
  <c r="AW47" i="20"/>
  <c r="AV47" i="20"/>
  <c r="AU47" i="20"/>
  <c r="AT47" i="20"/>
  <c r="AS47" i="20"/>
  <c r="AR47" i="20"/>
  <c r="AQ47" i="20"/>
  <c r="AP47" i="20"/>
  <c r="AO47" i="20"/>
  <c r="AN47" i="20"/>
  <c r="AM47" i="20"/>
  <c r="AL47" i="20"/>
  <c r="AK47" i="20"/>
  <c r="AJ47" i="20"/>
  <c r="AI47" i="20"/>
  <c r="AH47" i="20"/>
  <c r="AG47" i="20"/>
  <c r="AF47" i="20"/>
  <c r="AE47" i="20"/>
  <c r="AD47" i="20"/>
  <c r="AC47" i="20"/>
  <c r="AB47" i="20"/>
  <c r="AA47" i="20"/>
  <c r="BE45" i="20"/>
  <c r="BD45" i="20"/>
  <c r="BC45" i="20"/>
  <c r="BB45" i="20"/>
  <c r="BA45" i="20"/>
  <c r="AZ45" i="20"/>
  <c r="AY45" i="20"/>
  <c r="AX45" i="20"/>
  <c r="AW45" i="20"/>
  <c r="AV45" i="20"/>
  <c r="AU45" i="20"/>
  <c r="AT45" i="20"/>
  <c r="AS45" i="20"/>
  <c r="AR45" i="20"/>
  <c r="AQ45" i="20"/>
  <c r="AP45" i="20"/>
  <c r="AO45" i="20"/>
  <c r="AN45" i="20"/>
  <c r="AM45" i="20"/>
  <c r="AL45" i="20"/>
  <c r="AK45" i="20"/>
  <c r="AJ45" i="20"/>
  <c r="AI45" i="20"/>
  <c r="AH45" i="20"/>
  <c r="AG45" i="20"/>
  <c r="AF45" i="20"/>
  <c r="AE45" i="20"/>
  <c r="AD45" i="20"/>
  <c r="AC45" i="20"/>
  <c r="AB45" i="20"/>
  <c r="AA45" i="20"/>
  <c r="BE43" i="20"/>
  <c r="BD43" i="20"/>
  <c r="BC43" i="20"/>
  <c r="BB43" i="20"/>
  <c r="BA43" i="20"/>
  <c r="AZ43" i="20"/>
  <c r="AY43" i="20"/>
  <c r="AX43" i="20"/>
  <c r="AW43" i="20"/>
  <c r="AV43" i="20"/>
  <c r="AU43" i="20"/>
  <c r="AT43" i="20"/>
  <c r="AS43" i="20"/>
  <c r="AR43" i="20"/>
  <c r="AQ43" i="20"/>
  <c r="AP43" i="20"/>
  <c r="AO43" i="20"/>
  <c r="AN43" i="20"/>
  <c r="AM43" i="20"/>
  <c r="AL43" i="20"/>
  <c r="AK43" i="20"/>
  <c r="AJ43" i="20"/>
  <c r="AI43" i="20"/>
  <c r="AH43" i="20"/>
  <c r="AG43" i="20"/>
  <c r="AF43" i="20"/>
  <c r="AE43" i="20"/>
  <c r="AD43" i="20"/>
  <c r="AC43" i="20"/>
  <c r="AB43" i="20"/>
  <c r="AA43" i="20"/>
  <c r="BE41" i="20"/>
  <c r="BD41" i="20"/>
  <c r="BC41" i="20"/>
  <c r="BB41" i="20"/>
  <c r="BA41" i="20"/>
  <c r="AZ41" i="20"/>
  <c r="AY41" i="20"/>
  <c r="AX41" i="20"/>
  <c r="AW41" i="20"/>
  <c r="AV41" i="20"/>
  <c r="AU41" i="20"/>
  <c r="AT41" i="20"/>
  <c r="AS41" i="20"/>
  <c r="AR41" i="20"/>
  <c r="AQ41" i="20"/>
  <c r="AP41" i="20"/>
  <c r="AO41" i="20"/>
  <c r="AN41" i="20"/>
  <c r="AM41" i="20"/>
  <c r="AL41" i="20"/>
  <c r="AK41" i="20"/>
  <c r="AJ41" i="20"/>
  <c r="AI41" i="20"/>
  <c r="AH41" i="20"/>
  <c r="AG41" i="20"/>
  <c r="AF41" i="20"/>
  <c r="AE41" i="20"/>
  <c r="AD41" i="20"/>
  <c r="AC41" i="20"/>
  <c r="AB41" i="20"/>
  <c r="AA41" i="20"/>
  <c r="BE39" i="20"/>
  <c r="BD39" i="20"/>
  <c r="BC39" i="20"/>
  <c r="BB39" i="20"/>
  <c r="BA39" i="20"/>
  <c r="AZ39" i="20"/>
  <c r="AY39" i="20"/>
  <c r="AX39" i="20"/>
  <c r="AW39" i="20"/>
  <c r="AV39" i="20"/>
  <c r="AU39" i="20"/>
  <c r="AT39" i="20"/>
  <c r="AS39" i="20"/>
  <c r="AR39" i="20"/>
  <c r="AQ39" i="20"/>
  <c r="AP39" i="20"/>
  <c r="AO39" i="20"/>
  <c r="AN39" i="20"/>
  <c r="AM39" i="20"/>
  <c r="AL39" i="20"/>
  <c r="AK39" i="20"/>
  <c r="AJ39" i="20"/>
  <c r="AI39" i="20"/>
  <c r="AH39" i="20"/>
  <c r="AG39" i="20"/>
  <c r="AF39" i="20"/>
  <c r="AE39" i="20"/>
  <c r="AD39" i="20"/>
  <c r="AC39" i="20"/>
  <c r="AB39" i="20"/>
  <c r="AA39" i="20"/>
  <c r="BE37" i="20"/>
  <c r="BD37" i="20"/>
  <c r="BC37" i="20"/>
  <c r="BB37" i="20"/>
  <c r="BA37" i="20"/>
  <c r="AZ37" i="20"/>
  <c r="AY37" i="20"/>
  <c r="AX37" i="20"/>
  <c r="AW37" i="20"/>
  <c r="AV37" i="20"/>
  <c r="AU37" i="20"/>
  <c r="AT37" i="20"/>
  <c r="AS37" i="20"/>
  <c r="AR37" i="20"/>
  <c r="AQ37" i="20"/>
  <c r="AP37" i="20"/>
  <c r="AO37" i="20"/>
  <c r="AN37" i="20"/>
  <c r="AM37" i="20"/>
  <c r="AL37" i="20"/>
  <c r="AK37" i="20"/>
  <c r="AJ37" i="20"/>
  <c r="AI37" i="20"/>
  <c r="AH37" i="20"/>
  <c r="AG37" i="20"/>
  <c r="AF37" i="20"/>
  <c r="AE37" i="20"/>
  <c r="AD37" i="20"/>
  <c r="AC37" i="20"/>
  <c r="AB37" i="20"/>
  <c r="AA37" i="20"/>
  <c r="BE35" i="20"/>
  <c r="BD35" i="20"/>
  <c r="BC35" i="20"/>
  <c r="BB35" i="20"/>
  <c r="BA35" i="20"/>
  <c r="AZ35" i="20"/>
  <c r="AY35" i="20"/>
  <c r="AX35" i="20"/>
  <c r="AW35" i="20"/>
  <c r="AV35" i="20"/>
  <c r="AU35" i="20"/>
  <c r="AT35" i="20"/>
  <c r="AS35" i="20"/>
  <c r="AR35" i="20"/>
  <c r="AQ35" i="20"/>
  <c r="AP35" i="20"/>
  <c r="AO35" i="20"/>
  <c r="AN35" i="20"/>
  <c r="AM35" i="20"/>
  <c r="AL35" i="20"/>
  <c r="AK35" i="20"/>
  <c r="AJ35" i="20"/>
  <c r="AI35" i="20"/>
  <c r="AH35" i="20"/>
  <c r="AG35" i="20"/>
  <c r="AF35" i="20"/>
  <c r="AE35" i="20"/>
  <c r="AD35" i="20"/>
  <c r="AC35" i="20"/>
  <c r="AB35" i="20"/>
  <c r="AA35" i="20"/>
  <c r="BE33" i="20"/>
  <c r="BD33" i="20"/>
  <c r="BC33" i="20"/>
  <c r="BB33" i="20"/>
  <c r="BA33" i="20"/>
  <c r="AZ33" i="20"/>
  <c r="AY33" i="20"/>
  <c r="AX33" i="20"/>
  <c r="AW33" i="20"/>
  <c r="AV33" i="20"/>
  <c r="AU33" i="20"/>
  <c r="AT33" i="20"/>
  <c r="AS33" i="20"/>
  <c r="AR33" i="20"/>
  <c r="AQ33" i="20"/>
  <c r="AP33" i="20"/>
  <c r="AO33" i="20"/>
  <c r="AN33" i="20"/>
  <c r="AM33" i="20"/>
  <c r="AL33" i="20"/>
  <c r="AK33" i="20"/>
  <c r="AJ33" i="20"/>
  <c r="AI33" i="20"/>
  <c r="AH33" i="20"/>
  <c r="AG33" i="20"/>
  <c r="AF33" i="20"/>
  <c r="AE33" i="20"/>
  <c r="AD33" i="20"/>
  <c r="AC33" i="20"/>
  <c r="AB33" i="20"/>
  <c r="AA33" i="20"/>
  <c r="BE31" i="20"/>
  <c r="BD31" i="20"/>
  <c r="BC31" i="20"/>
  <c r="BB31" i="20"/>
  <c r="BA31" i="20"/>
  <c r="AZ31" i="20"/>
  <c r="AY31" i="20"/>
  <c r="AX31" i="20"/>
  <c r="AW31" i="20"/>
  <c r="AV31" i="20"/>
  <c r="AU31" i="20"/>
  <c r="AT31" i="20"/>
  <c r="AS31" i="20"/>
  <c r="AR31" i="20"/>
  <c r="AQ31" i="20"/>
  <c r="AP31" i="20"/>
  <c r="AO31" i="20"/>
  <c r="AN31" i="20"/>
  <c r="AM31" i="20"/>
  <c r="AL31" i="20"/>
  <c r="AK31" i="20"/>
  <c r="AJ31" i="20"/>
  <c r="AI31" i="20"/>
  <c r="AH31" i="20"/>
  <c r="AG31" i="20"/>
  <c r="AF31" i="20"/>
  <c r="AE31" i="20"/>
  <c r="AD31" i="20"/>
  <c r="AC31" i="20"/>
  <c r="AB31" i="20"/>
  <c r="AA31" i="20"/>
  <c r="BE29" i="20"/>
  <c r="BD29" i="20"/>
  <c r="BC29" i="20"/>
  <c r="BB29" i="20"/>
  <c r="BA29" i="20"/>
  <c r="AZ29" i="20"/>
  <c r="AY29" i="20"/>
  <c r="AX29" i="20"/>
  <c r="AW29" i="20"/>
  <c r="AV29" i="20"/>
  <c r="AU29" i="20"/>
  <c r="AT29" i="20"/>
  <c r="AS29" i="20"/>
  <c r="AR29" i="20"/>
  <c r="AQ29" i="20"/>
  <c r="AP29" i="20"/>
  <c r="AO29" i="20"/>
  <c r="AN29" i="20"/>
  <c r="AM29" i="20"/>
  <c r="AL29" i="20"/>
  <c r="AK29" i="20"/>
  <c r="AJ29" i="20"/>
  <c r="AI29" i="20"/>
  <c r="AH29" i="20"/>
  <c r="AG29" i="20"/>
  <c r="AF29" i="20"/>
  <c r="AE29" i="20"/>
  <c r="AD29" i="20"/>
  <c r="AC29" i="20"/>
  <c r="AB29" i="20"/>
  <c r="AA29" i="20"/>
  <c r="BE27" i="20"/>
  <c r="BD27" i="20"/>
  <c r="BC27" i="20"/>
  <c r="BB27" i="20"/>
  <c r="BA27" i="20"/>
  <c r="AZ27" i="20"/>
  <c r="AY27" i="20"/>
  <c r="AX27" i="20"/>
  <c r="AW27" i="20"/>
  <c r="AV27" i="20"/>
  <c r="AU27" i="20"/>
  <c r="AT27" i="20"/>
  <c r="AS27" i="20"/>
  <c r="AR27" i="20"/>
  <c r="AQ27" i="20"/>
  <c r="AP27" i="20"/>
  <c r="AO27" i="20"/>
  <c r="AN27" i="20"/>
  <c r="AM27" i="20"/>
  <c r="AL27" i="20"/>
  <c r="AK27" i="20"/>
  <c r="AJ27" i="20"/>
  <c r="AI27" i="20"/>
  <c r="AH27" i="20"/>
  <c r="AG27" i="20"/>
  <c r="AF27" i="20"/>
  <c r="AE27" i="20"/>
  <c r="AD27" i="20"/>
  <c r="AC27" i="20"/>
  <c r="AB27" i="20"/>
  <c r="AA27" i="20"/>
  <c r="BE25" i="20"/>
  <c r="BD25" i="20"/>
  <c r="BC25" i="20"/>
  <c r="BB25" i="20"/>
  <c r="BA25" i="20"/>
  <c r="AZ25" i="20"/>
  <c r="AY25" i="20"/>
  <c r="AX25" i="20"/>
  <c r="AW25" i="20"/>
  <c r="AV25" i="20"/>
  <c r="AU25" i="20"/>
  <c r="AT25" i="20"/>
  <c r="AS25" i="20"/>
  <c r="AR25" i="20"/>
  <c r="AQ25" i="20"/>
  <c r="AP25" i="20"/>
  <c r="AO25" i="20"/>
  <c r="AN25" i="20"/>
  <c r="AM25" i="20"/>
  <c r="AL25" i="20"/>
  <c r="AK25" i="20"/>
  <c r="AJ25" i="20"/>
  <c r="AI25" i="20"/>
  <c r="AH25" i="20"/>
  <c r="AG25" i="20"/>
  <c r="AF25" i="20"/>
  <c r="AE25" i="20"/>
  <c r="AD25" i="20"/>
  <c r="AC25" i="20"/>
  <c r="AB25" i="20"/>
  <c r="AA25" i="20"/>
  <c r="BE23" i="20"/>
  <c r="BD23" i="20"/>
  <c r="BC23" i="20"/>
  <c r="BB23" i="20"/>
  <c r="BA23" i="20"/>
  <c r="AZ23" i="20"/>
  <c r="AY23" i="20"/>
  <c r="AX23" i="20"/>
  <c r="AW23" i="20"/>
  <c r="AV23" i="20"/>
  <c r="AU23" i="20"/>
  <c r="AT23" i="20"/>
  <c r="AS23" i="20"/>
  <c r="AR23" i="20"/>
  <c r="AQ23" i="20"/>
  <c r="AP23" i="20"/>
  <c r="AO23" i="20"/>
  <c r="AN23" i="20"/>
  <c r="AM23" i="20"/>
  <c r="AL23" i="20"/>
  <c r="AK23" i="20"/>
  <c r="AJ23" i="20"/>
  <c r="AI23" i="20"/>
  <c r="AH23" i="20"/>
  <c r="AG23" i="20"/>
  <c r="AF23" i="20"/>
  <c r="AE23" i="20"/>
  <c r="AD23" i="20"/>
  <c r="AC23" i="20"/>
  <c r="AB23" i="20"/>
  <c r="AA23" i="20"/>
  <c r="BE19" i="20"/>
  <c r="BD19" i="20"/>
  <c r="BC19" i="20"/>
  <c r="AZ19" i="20"/>
  <c r="AY19" i="20"/>
  <c r="AS19" i="20"/>
  <c r="AR19" i="20"/>
  <c r="AL19" i="20"/>
  <c r="AK19" i="20"/>
  <c r="AE19" i="20"/>
  <c r="AD19" i="20"/>
  <c r="BE21" i="20"/>
  <c r="BD21" i="20"/>
  <c r="BC21" i="20"/>
  <c r="BB21" i="20"/>
  <c r="AZ21" i="20"/>
  <c r="AY21" i="20"/>
  <c r="AW21" i="20"/>
  <c r="AU21" i="20"/>
  <c r="AS21" i="20"/>
  <c r="AR21" i="20"/>
  <c r="AP21" i="20"/>
  <c r="AN21" i="20"/>
  <c r="AL21" i="20"/>
  <c r="AK21" i="20"/>
  <c r="AI21" i="20"/>
  <c r="AB21" i="20"/>
  <c r="AD21" i="20"/>
  <c r="AE21" i="20"/>
  <c r="AG21" i="20"/>
  <c r="T232" i="20"/>
  <c r="T231" i="20"/>
  <c r="O231" i="20"/>
  <c r="AL229" i="20"/>
  <c r="AJ232" i="20" s="1"/>
  <c r="AQ227" i="20"/>
  <c r="AE237" i="20" s="1"/>
  <c r="AN227" i="20"/>
  <c r="AL227" i="20"/>
  <c r="AA227" i="20"/>
  <c r="O237" i="20" s="1"/>
  <c r="X227" i="20"/>
  <c r="O232" i="20" s="1"/>
  <c r="Y232" i="20" s="1"/>
  <c r="T237" i="20" s="1"/>
  <c r="V227" i="20"/>
  <c r="L75" i="20"/>
  <c r="J75" i="20"/>
  <c r="L73" i="20"/>
  <c r="J73" i="20"/>
  <c r="L71" i="20"/>
  <c r="J71" i="20"/>
  <c r="L69" i="20"/>
  <c r="J69" i="20"/>
  <c r="L67" i="20"/>
  <c r="J67" i="20"/>
  <c r="L65" i="20"/>
  <c r="J65" i="20"/>
  <c r="L63" i="20"/>
  <c r="J63" i="20"/>
  <c r="L61" i="20"/>
  <c r="J61" i="20"/>
  <c r="L59" i="20"/>
  <c r="J59" i="20"/>
  <c r="L57" i="20"/>
  <c r="J57" i="20"/>
  <c r="L55" i="20"/>
  <c r="J55" i="20"/>
  <c r="L53" i="20"/>
  <c r="J53" i="20"/>
  <c r="L51" i="20"/>
  <c r="J51" i="20"/>
  <c r="L49" i="20"/>
  <c r="J49" i="20"/>
  <c r="L47" i="20"/>
  <c r="J47" i="20"/>
  <c r="L45" i="20"/>
  <c r="J45" i="20"/>
  <c r="L43" i="20"/>
  <c r="J43" i="20"/>
  <c r="L41" i="20"/>
  <c r="J41" i="20"/>
  <c r="L39" i="20"/>
  <c r="J39" i="20"/>
  <c r="L37" i="20"/>
  <c r="J37" i="20"/>
  <c r="L35" i="20"/>
  <c r="J35" i="20"/>
  <c r="L33" i="20"/>
  <c r="J33" i="20"/>
  <c r="L31" i="20"/>
  <c r="J31" i="20"/>
  <c r="L29" i="20"/>
  <c r="J29" i="20"/>
  <c r="L27" i="20"/>
  <c r="J27" i="20"/>
  <c r="L25" i="20"/>
  <c r="J25" i="20"/>
  <c r="L23" i="20"/>
  <c r="J23" i="20"/>
  <c r="L21" i="20"/>
  <c r="J21" i="20"/>
  <c r="L19" i="20"/>
  <c r="J19" i="20"/>
  <c r="B18" i="20"/>
  <c r="B20" i="20" s="1"/>
  <c r="B22" i="20" s="1"/>
  <c r="B24" i="20" s="1"/>
  <c r="B26" i="20" s="1"/>
  <c r="B28" i="20" s="1"/>
  <c r="B30" i="20" s="1"/>
  <c r="B32" i="20" s="1"/>
  <c r="B34" i="20" s="1"/>
  <c r="B36" i="20" s="1"/>
  <c r="B38" i="20" s="1"/>
  <c r="B40" i="20" s="1"/>
  <c r="B42" i="20" s="1"/>
  <c r="B44" i="20" s="1"/>
  <c r="B46" i="20" s="1"/>
  <c r="B48" i="20" s="1"/>
  <c r="B50" i="20" s="1"/>
  <c r="B52" i="20" s="1"/>
  <c r="B54" i="20" s="1"/>
  <c r="B56" i="20" s="1"/>
  <c r="B58" i="20" s="1"/>
  <c r="B60" i="20" s="1"/>
  <c r="B62" i="20" s="1"/>
  <c r="B64" i="20" s="1"/>
  <c r="B66" i="20" s="1"/>
  <c r="B68" i="20" s="1"/>
  <c r="B70" i="20" s="1"/>
  <c r="B72" i="20" s="1"/>
  <c r="B74" i="20" s="1"/>
  <c r="B76" i="20" s="1"/>
  <c r="B78" i="20" s="1"/>
  <c r="B80" i="20" s="1"/>
  <c r="B82" i="20" s="1"/>
  <c r="B84" i="20" s="1"/>
  <c r="B86" i="20" s="1"/>
  <c r="B88" i="20" s="1"/>
  <c r="B90" i="20" s="1"/>
  <c r="B92" i="20" s="1"/>
  <c r="B94" i="20" s="1"/>
  <c r="B96" i="20" s="1"/>
  <c r="B98" i="20" s="1"/>
  <c r="B100" i="20" s="1"/>
  <c r="B102" i="20" s="1"/>
  <c r="B104" i="20" s="1"/>
  <c r="B106" i="20" s="1"/>
  <c r="B108" i="20" s="1"/>
  <c r="B110" i="20" s="1"/>
  <c r="B112" i="20" s="1"/>
  <c r="B114" i="20" s="1"/>
  <c r="B116" i="20" s="1"/>
  <c r="B118" i="20" s="1"/>
  <c r="B120" i="20" s="1"/>
  <c r="B122" i="20" s="1"/>
  <c r="B124" i="20" s="1"/>
  <c r="B126" i="20" s="1"/>
  <c r="B128" i="20" s="1"/>
  <c r="B130" i="20" s="1"/>
  <c r="B132" i="20" s="1"/>
  <c r="B134" i="20" s="1"/>
  <c r="B136" i="20" s="1"/>
  <c r="B138" i="20" s="1"/>
  <c r="B140" i="20" s="1"/>
  <c r="B142" i="20" s="1"/>
  <c r="B144" i="20" s="1"/>
  <c r="B146" i="20" s="1"/>
  <c r="B148" i="20" s="1"/>
  <c r="B150" i="20" s="1"/>
  <c r="B152" i="20" s="1"/>
  <c r="B154" i="20" s="1"/>
  <c r="B156" i="20" s="1"/>
  <c r="B158" i="20" s="1"/>
  <c r="B160" i="20" s="1"/>
  <c r="B162" i="20" s="1"/>
  <c r="B164" i="20" s="1"/>
  <c r="B166" i="20" s="1"/>
  <c r="B168" i="20" s="1"/>
  <c r="B170" i="20" s="1"/>
  <c r="B172" i="20" s="1"/>
  <c r="B174" i="20" s="1"/>
  <c r="B176" i="20" s="1"/>
  <c r="B178" i="20" s="1"/>
  <c r="B180" i="20" s="1"/>
  <c r="B182" i="20" s="1"/>
  <c r="B184" i="20" s="1"/>
  <c r="B186" i="20" s="1"/>
  <c r="B188" i="20" s="1"/>
  <c r="B190" i="20" s="1"/>
  <c r="B192" i="20" s="1"/>
  <c r="B194" i="20" s="1"/>
  <c r="B196" i="20" s="1"/>
  <c r="B198" i="20" s="1"/>
  <c r="B200" i="20" s="1"/>
  <c r="B202" i="20" s="1"/>
  <c r="B204" i="20" s="1"/>
  <c r="B206" i="20" s="1"/>
  <c r="B208" i="20" s="1"/>
  <c r="B210" i="20" s="1"/>
  <c r="B212" i="20" s="1"/>
  <c r="B214" i="20" s="1"/>
  <c r="B216" i="20" s="1"/>
  <c r="BE15" i="20"/>
  <c r="BE16" i="20" s="1"/>
  <c r="BE17" i="20" s="1"/>
  <c r="BD15" i="20"/>
  <c r="BD16" i="20" s="1"/>
  <c r="BD17" i="20" s="1"/>
  <c r="BC15" i="20"/>
  <c r="BC16" i="20" s="1"/>
  <c r="BC17" i="20" s="1"/>
  <c r="AJ3" i="20"/>
  <c r="BB16" i="20" s="1"/>
  <c r="BB17" i="20" s="1"/>
  <c r="D48" i="19"/>
  <c r="L47" i="19"/>
  <c r="L46" i="19"/>
  <c r="D45" i="19"/>
  <c r="L44" i="19"/>
  <c r="L43" i="19"/>
  <c r="L45" i="19" s="1"/>
  <c r="D42" i="19"/>
  <c r="L41" i="19"/>
  <c r="L40" i="19"/>
  <c r="L42" i="19" s="1"/>
  <c r="D39" i="19"/>
  <c r="D38" i="19"/>
  <c r="D37" i="19"/>
  <c r="D36" i="19"/>
  <c r="D35" i="19"/>
  <c r="D34" i="19"/>
  <c r="D33" i="19"/>
  <c r="D32" i="19"/>
  <c r="D31" i="19"/>
  <c r="D30" i="19"/>
  <c r="D29" i="19"/>
  <c r="D28" i="19"/>
  <c r="D27" i="19"/>
  <c r="D26" i="19"/>
  <c r="D25" i="19"/>
  <c r="D24" i="19"/>
  <c r="L23" i="19"/>
  <c r="D23" i="19"/>
  <c r="L22" i="19"/>
  <c r="D22" i="19"/>
  <c r="L21" i="19"/>
  <c r="D21" i="19"/>
  <c r="L20" i="19"/>
  <c r="D20" i="19"/>
  <c r="L19" i="19"/>
  <c r="D19" i="19"/>
  <c r="L18" i="19"/>
  <c r="D18" i="19"/>
  <c r="L17" i="19"/>
  <c r="D17" i="19"/>
  <c r="L16" i="19"/>
  <c r="D16" i="19"/>
  <c r="L15" i="19"/>
  <c r="D15" i="19"/>
  <c r="L14" i="19"/>
  <c r="D14" i="19"/>
  <c r="L13" i="19"/>
  <c r="D13" i="19"/>
  <c r="L12" i="19"/>
  <c r="D12" i="19"/>
  <c r="L11" i="19"/>
  <c r="AF21" i="20" s="1"/>
  <c r="D11" i="19"/>
  <c r="L10" i="19"/>
  <c r="D10" i="19"/>
  <c r="L9" i="19"/>
  <c r="D9" i="19"/>
  <c r="L8" i="19"/>
  <c r="BA19" i="20" s="1"/>
  <c r="D8" i="19"/>
  <c r="L7" i="19"/>
  <c r="D7" i="19"/>
  <c r="BE76" i="10"/>
  <c r="BD76" i="10"/>
  <c r="BC76" i="10"/>
  <c r="BB76" i="10"/>
  <c r="BA76" i="10"/>
  <c r="AZ76" i="10"/>
  <c r="AY76" i="10"/>
  <c r="AX76" i="10"/>
  <c r="AW76" i="10"/>
  <c r="AV76" i="10"/>
  <c r="AU76" i="10"/>
  <c r="AT76" i="10"/>
  <c r="AS76" i="10"/>
  <c r="AR76" i="10"/>
  <c r="AQ76" i="10"/>
  <c r="AP76" i="10"/>
  <c r="AO76" i="10"/>
  <c r="AN76" i="10"/>
  <c r="AM76" i="10"/>
  <c r="AL76" i="10"/>
  <c r="AK76" i="10"/>
  <c r="AJ76" i="10"/>
  <c r="AI76" i="10"/>
  <c r="AH76" i="10"/>
  <c r="AG76" i="10"/>
  <c r="AF76" i="10"/>
  <c r="AE76" i="10"/>
  <c r="AD76" i="10"/>
  <c r="AC76" i="10"/>
  <c r="AB76" i="10"/>
  <c r="AA76" i="10"/>
  <c r="BE74" i="10"/>
  <c r="BD74" i="10"/>
  <c r="BC74" i="10"/>
  <c r="BB74" i="10"/>
  <c r="AZ74" i="10"/>
  <c r="AX74" i="10"/>
  <c r="AT74" i="10"/>
  <c r="AR74" i="10"/>
  <c r="AP74" i="10"/>
  <c r="AK74" i="10"/>
  <c r="AJ74" i="10"/>
  <c r="AH74" i="10"/>
  <c r="AE74" i="10"/>
  <c r="AC74" i="10"/>
  <c r="AB74" i="10"/>
  <c r="BE72" i="10"/>
  <c r="BD72" i="10"/>
  <c r="BC72" i="10"/>
  <c r="BA72" i="10"/>
  <c r="AW72" i="10"/>
  <c r="AS72" i="10"/>
  <c r="AO72" i="10"/>
  <c r="AN72" i="10"/>
  <c r="AK72" i="10"/>
  <c r="AG72" i="10"/>
  <c r="BE70" i="10"/>
  <c r="BD70" i="10"/>
  <c r="BC70" i="10"/>
  <c r="BB70" i="10"/>
  <c r="AV70" i="10"/>
  <c r="AU70" i="10"/>
  <c r="AR70" i="10"/>
  <c r="AM70" i="10"/>
  <c r="AF70" i="10"/>
  <c r="AD70" i="10"/>
  <c r="AB70" i="10"/>
  <c r="BE68" i="10"/>
  <c r="BD68" i="10"/>
  <c r="BC68" i="10"/>
  <c r="BA68" i="10"/>
  <c r="AZ68" i="10"/>
  <c r="AU68" i="10"/>
  <c r="AM68" i="10"/>
  <c r="AL68" i="10"/>
  <c r="AI68" i="10"/>
  <c r="AE68" i="10"/>
  <c r="AA68" i="10"/>
  <c r="BE66" i="10"/>
  <c r="BD66" i="10"/>
  <c r="BC66" i="10"/>
  <c r="AY66" i="10"/>
  <c r="AT66" i="10"/>
  <c r="AS66" i="10"/>
  <c r="AQ66" i="10"/>
  <c r="AL66" i="10"/>
  <c r="AI66" i="10"/>
  <c r="AD66" i="10"/>
  <c r="AC66" i="10"/>
  <c r="BE64" i="10"/>
  <c r="BD64" i="10"/>
  <c r="BC64" i="10"/>
  <c r="BB64" i="10"/>
  <c r="AY64" i="10"/>
  <c r="AV64" i="10"/>
  <c r="AT64" i="10"/>
  <c r="AP64" i="10"/>
  <c r="AO64" i="10"/>
  <c r="AM64" i="10"/>
  <c r="AL64" i="10"/>
  <c r="AH64" i="10"/>
  <c r="AG64" i="10"/>
  <c r="AD64" i="10"/>
  <c r="AA64" i="10"/>
  <c r="BE62" i="10"/>
  <c r="BD62" i="10"/>
  <c r="BC62" i="10"/>
  <c r="BA62" i="10"/>
  <c r="AX62" i="10"/>
  <c r="AS62" i="10"/>
  <c r="AP62" i="10"/>
  <c r="AN62" i="10"/>
  <c r="AK62" i="10"/>
  <c r="AF62" i="10"/>
  <c r="AC62" i="10"/>
  <c r="BE60" i="10"/>
  <c r="BD60" i="10"/>
  <c r="BC60" i="10"/>
  <c r="AZ60" i="10"/>
  <c r="AW60" i="10"/>
  <c r="AR60" i="10"/>
  <c r="AQ60" i="10"/>
  <c r="AN60" i="10"/>
  <c r="AJ60" i="10"/>
  <c r="AG60" i="10"/>
  <c r="AB60" i="10"/>
  <c r="BE58" i="10"/>
  <c r="BD58" i="10"/>
  <c r="BC58" i="10"/>
  <c r="AY58" i="10"/>
  <c r="AV58" i="10"/>
  <c r="AU58" i="10"/>
  <c r="AQ58" i="10"/>
  <c r="AN58" i="10"/>
  <c r="AI58" i="10"/>
  <c r="AF58" i="10"/>
  <c r="AA58" i="10"/>
  <c r="BE56" i="10"/>
  <c r="BD56" i="10"/>
  <c r="BC56" i="10"/>
  <c r="AX56" i="10"/>
  <c r="AW56" i="10"/>
  <c r="AU56" i="10"/>
  <c r="AP56" i="10"/>
  <c r="AM56" i="10"/>
  <c r="AH56" i="10"/>
  <c r="AG56" i="10"/>
  <c r="AE56" i="10"/>
  <c r="BE54" i="10"/>
  <c r="BD54" i="10"/>
  <c r="BC54" i="10"/>
  <c r="BB54" i="10"/>
  <c r="AZ54" i="10"/>
  <c r="AX54" i="10"/>
  <c r="AT54" i="10"/>
  <c r="AR54" i="10"/>
  <c r="AP54" i="10"/>
  <c r="AK54" i="10"/>
  <c r="AJ54" i="10"/>
  <c r="AH54" i="10"/>
  <c r="AE54" i="10"/>
  <c r="AC54" i="10"/>
  <c r="AB54" i="10"/>
  <c r="BE52" i="10"/>
  <c r="BD52" i="10"/>
  <c r="BC52" i="10"/>
  <c r="BA52" i="10"/>
  <c r="AW52" i="10"/>
  <c r="AS52" i="10"/>
  <c r="AO52" i="10"/>
  <c r="AN52" i="10"/>
  <c r="AK52" i="10"/>
  <c r="AG52" i="10"/>
  <c r="BE50" i="10"/>
  <c r="BD50" i="10"/>
  <c r="BC50" i="10"/>
  <c r="BB50" i="10"/>
  <c r="AV50" i="10"/>
  <c r="AU50" i="10"/>
  <c r="AR50" i="10"/>
  <c r="AM50" i="10"/>
  <c r="AF50" i="10"/>
  <c r="AD50" i="10"/>
  <c r="AB50" i="10"/>
  <c r="BE48" i="10"/>
  <c r="BD48" i="10"/>
  <c r="BC48" i="10"/>
  <c r="BA48" i="10"/>
  <c r="AZ48" i="10"/>
  <c r="AU48" i="10"/>
  <c r="AM48" i="10"/>
  <c r="AL48" i="10"/>
  <c r="AI48" i="10"/>
  <c r="AE48" i="10"/>
  <c r="AA48" i="10"/>
  <c r="BE46" i="10"/>
  <c r="BD46" i="10"/>
  <c r="BC46" i="10"/>
  <c r="AY46" i="10"/>
  <c r="AT46" i="10"/>
  <c r="AS46" i="10"/>
  <c r="AQ46" i="10"/>
  <c r="AL46" i="10"/>
  <c r="AI46" i="10"/>
  <c r="AD46" i="10"/>
  <c r="AC46" i="10"/>
  <c r="BE44" i="10"/>
  <c r="BD44" i="10"/>
  <c r="BC44" i="10"/>
  <c r="BB44" i="10"/>
  <c r="AY44" i="10"/>
  <c r="AV44" i="10"/>
  <c r="AT44" i="10"/>
  <c r="AP44" i="10"/>
  <c r="AO44" i="10"/>
  <c r="AM44" i="10"/>
  <c r="AL44" i="10"/>
  <c r="AH44" i="10"/>
  <c r="AG44" i="10"/>
  <c r="AD44" i="10"/>
  <c r="AA44" i="10"/>
  <c r="BE42" i="10"/>
  <c r="BD42" i="10"/>
  <c r="BC42" i="10"/>
  <c r="BA42" i="10"/>
  <c r="AX42" i="10"/>
  <c r="AS42" i="10"/>
  <c r="AP42" i="10"/>
  <c r="AN42" i="10"/>
  <c r="AK42" i="10"/>
  <c r="AF42" i="10"/>
  <c r="AC42" i="10"/>
  <c r="BE40" i="10"/>
  <c r="BD40" i="10"/>
  <c r="BC40" i="10"/>
  <c r="AZ40" i="10"/>
  <c r="AW40" i="10"/>
  <c r="AR40" i="10"/>
  <c r="AQ40" i="10"/>
  <c r="AN40" i="10"/>
  <c r="AJ40" i="10"/>
  <c r="AG40" i="10"/>
  <c r="AB40" i="10"/>
  <c r="BE38" i="10"/>
  <c r="BD38" i="10"/>
  <c r="BC38" i="10"/>
  <c r="AY38" i="10"/>
  <c r="AV38" i="10"/>
  <c r="AU38" i="10"/>
  <c r="AQ38" i="10"/>
  <c r="AN38" i="10"/>
  <c r="AI38" i="10"/>
  <c r="AF38" i="10"/>
  <c r="AA38" i="10"/>
  <c r="BE36" i="10"/>
  <c r="BD36" i="10"/>
  <c r="BC36" i="10"/>
  <c r="AX36" i="10"/>
  <c r="AW36" i="10"/>
  <c r="AU36" i="10"/>
  <c r="AP36" i="10"/>
  <c r="AM36" i="10"/>
  <c r="AH36" i="10"/>
  <c r="AG36" i="10"/>
  <c r="AE36" i="10"/>
  <c r="BE34" i="10"/>
  <c r="BD34" i="10"/>
  <c r="BC34" i="10"/>
  <c r="AZ34" i="10"/>
  <c r="AY34" i="10"/>
  <c r="AS34" i="10"/>
  <c r="AR34" i="10"/>
  <c r="AL34" i="10"/>
  <c r="AK34" i="10"/>
  <c r="AE34" i="10"/>
  <c r="AD34" i="10"/>
  <c r="BE32" i="10"/>
  <c r="BD32" i="10"/>
  <c r="BC32" i="10"/>
  <c r="AW32" i="10"/>
  <c r="AV32" i="10"/>
  <c r="AP32" i="10"/>
  <c r="AO32" i="10"/>
  <c r="AI32" i="10"/>
  <c r="AH32" i="10"/>
  <c r="AB32" i="10"/>
  <c r="AA32" i="10"/>
  <c r="BE30" i="10"/>
  <c r="BD30" i="10"/>
  <c r="BC30" i="10"/>
  <c r="AZ30" i="10"/>
  <c r="AY30" i="10"/>
  <c r="AS30" i="10"/>
  <c r="AR30" i="10"/>
  <c r="AL30" i="10"/>
  <c r="AK30" i="10"/>
  <c r="AE30" i="10"/>
  <c r="AD30" i="10"/>
  <c r="BE28" i="10"/>
  <c r="BD28" i="10"/>
  <c r="BC28" i="10"/>
  <c r="AX28" i="10"/>
  <c r="AW28" i="10"/>
  <c r="AU28" i="10"/>
  <c r="AP28" i="10"/>
  <c r="AM28" i="10"/>
  <c r="AH28" i="10"/>
  <c r="AG28" i="10"/>
  <c r="AE28" i="10"/>
  <c r="BE26" i="10"/>
  <c r="BD26" i="10"/>
  <c r="BC26" i="10"/>
  <c r="AZ26" i="10"/>
  <c r="AY26" i="10"/>
  <c r="AS26" i="10"/>
  <c r="AR26" i="10"/>
  <c r="AL26" i="10"/>
  <c r="AK26" i="10"/>
  <c r="AE26" i="10"/>
  <c r="AD26" i="10"/>
  <c r="BE24" i="10"/>
  <c r="BD24" i="10"/>
  <c r="BC24" i="10"/>
  <c r="AZ24" i="10"/>
  <c r="AY24" i="10"/>
  <c r="AS24" i="10"/>
  <c r="AR24" i="10"/>
  <c r="AL24" i="10"/>
  <c r="AK24" i="10"/>
  <c r="AE24" i="10"/>
  <c r="AD24" i="10"/>
  <c r="BE22" i="10"/>
  <c r="BD22" i="10"/>
  <c r="BC22" i="10"/>
  <c r="AZ22" i="10"/>
  <c r="AY22" i="10"/>
  <c r="AS22" i="10"/>
  <c r="AR22" i="10"/>
  <c r="AL22" i="10"/>
  <c r="AK22" i="10"/>
  <c r="AE22" i="10"/>
  <c r="AD22" i="10"/>
  <c r="BE20" i="10"/>
  <c r="BD20" i="10"/>
  <c r="BC20" i="10"/>
  <c r="BB20" i="10"/>
  <c r="AZ20" i="10"/>
  <c r="AY20" i="10"/>
  <c r="AW20" i="10"/>
  <c r="AU20" i="10"/>
  <c r="AS20" i="10"/>
  <c r="AR20" i="10"/>
  <c r="AP20" i="10"/>
  <c r="AN20" i="10"/>
  <c r="AL20" i="10"/>
  <c r="AK20" i="10"/>
  <c r="AI20" i="10"/>
  <c r="AG20" i="10"/>
  <c r="AE20" i="10"/>
  <c r="AD20" i="10"/>
  <c r="AB20" i="10"/>
  <c r="BE18" i="10"/>
  <c r="BD18" i="10"/>
  <c r="BC18" i="10"/>
  <c r="AZ18" i="10"/>
  <c r="AY18" i="10"/>
  <c r="AS18" i="10"/>
  <c r="AR18" i="10"/>
  <c r="AL18" i="10"/>
  <c r="AK18" i="10"/>
  <c r="AD18" i="10"/>
  <c r="AE18" i="10"/>
  <c r="B17" i="10"/>
  <c r="B19" i="10" s="1"/>
  <c r="B21" i="10" s="1"/>
  <c r="B23" i="10" s="1"/>
  <c r="B25" i="10" s="1"/>
  <c r="L48" i="19" l="1"/>
  <c r="AN16" i="20"/>
  <c r="AN17" i="20" s="1"/>
  <c r="BF113" i="20"/>
  <c r="BH113" i="20" s="1"/>
  <c r="BF129" i="20"/>
  <c r="BH129" i="20" s="1"/>
  <c r="BF145" i="20"/>
  <c r="BH145" i="20" s="1"/>
  <c r="BF161" i="20"/>
  <c r="BH161" i="20" s="1"/>
  <c r="BF193" i="20"/>
  <c r="BH193" i="20" s="1"/>
  <c r="AV16" i="20"/>
  <c r="AV17" i="20" s="1"/>
  <c r="BF89" i="20"/>
  <c r="BH89" i="20" s="1"/>
  <c r="BF105" i="20"/>
  <c r="BH105" i="20" s="1"/>
  <c r="BF121" i="20"/>
  <c r="BH121" i="20" s="1"/>
  <c r="BF137" i="20"/>
  <c r="BH137" i="20" s="1"/>
  <c r="BF169" i="20"/>
  <c r="BH169" i="20" s="1"/>
  <c r="BF201" i="20"/>
  <c r="BH201" i="20" s="1"/>
  <c r="AI226" i="20"/>
  <c r="S226" i="20"/>
  <c r="AI225" i="20"/>
  <c r="S225" i="20"/>
  <c r="AI224" i="20"/>
  <c r="S224" i="20"/>
  <c r="AI223" i="20"/>
  <c r="S223" i="20"/>
  <c r="AG226" i="20"/>
  <c r="Q226" i="20"/>
  <c r="AG225" i="20"/>
  <c r="Q225" i="20"/>
  <c r="AG224" i="20"/>
  <c r="Q224" i="20"/>
  <c r="AG223" i="20"/>
  <c r="Q223" i="20"/>
  <c r="AF16" i="20"/>
  <c r="AF17" i="20" s="1"/>
  <c r="BF97" i="20"/>
  <c r="BH97" i="20" s="1"/>
  <c r="BF85" i="20"/>
  <c r="BH85" i="20" s="1"/>
  <c r="BF93" i="20"/>
  <c r="BH93" i="20" s="1"/>
  <c r="BF109" i="20"/>
  <c r="BH109" i="20" s="1"/>
  <c r="BF117" i="20"/>
  <c r="BH117" i="20" s="1"/>
  <c r="BF125" i="20"/>
  <c r="BH125" i="20" s="1"/>
  <c r="BF133" i="20"/>
  <c r="BH133" i="20" s="1"/>
  <c r="BF141" i="20"/>
  <c r="BH141" i="20" s="1"/>
  <c r="BF149" i="20"/>
  <c r="BH149" i="20" s="1"/>
  <c r="BF157" i="20"/>
  <c r="BH157" i="20" s="1"/>
  <c r="BF165" i="20"/>
  <c r="BH165" i="20" s="1"/>
  <c r="BF173" i="20"/>
  <c r="BH173" i="20" s="1"/>
  <c r="BF181" i="20"/>
  <c r="BH181" i="20" s="1"/>
  <c r="BF189" i="20"/>
  <c r="BH189" i="20" s="1"/>
  <c r="BF197" i="20"/>
  <c r="BH197" i="20" s="1"/>
  <c r="BF23" i="20"/>
  <c r="BH23" i="20" s="1"/>
  <c r="BF31" i="20"/>
  <c r="BH31" i="20" s="1"/>
  <c r="BF33" i="20"/>
  <c r="BH33" i="20" s="1"/>
  <c r="BF37" i="20"/>
  <c r="BH37" i="20" s="1"/>
  <c r="BF39" i="20"/>
  <c r="BH39" i="20" s="1"/>
  <c r="BF41" i="20"/>
  <c r="BH41" i="20" s="1"/>
  <c r="BF45" i="20"/>
  <c r="BH45" i="20" s="1"/>
  <c r="BF49" i="20"/>
  <c r="BH49" i="20" s="1"/>
  <c r="BF57" i="20"/>
  <c r="BH57" i="20" s="1"/>
  <c r="BF61" i="20"/>
  <c r="BH61" i="20" s="1"/>
  <c r="BF63" i="20"/>
  <c r="BH63" i="20" s="1"/>
  <c r="BF65" i="20"/>
  <c r="BH65" i="20" s="1"/>
  <c r="BF69" i="20"/>
  <c r="BH69" i="20" s="1"/>
  <c r="BF71" i="20"/>
  <c r="BH71" i="20" s="1"/>
  <c r="BF73" i="20"/>
  <c r="BH73" i="20" s="1"/>
  <c r="BF215" i="20"/>
  <c r="BH215" i="20" s="1"/>
  <c r="BF213" i="20"/>
  <c r="BH213" i="20" s="1"/>
  <c r="BF209" i="20"/>
  <c r="BH209" i="20" s="1"/>
  <c r="BF205" i="20"/>
  <c r="BH205" i="20" s="1"/>
  <c r="BF185" i="20"/>
  <c r="BH185" i="20" s="1"/>
  <c r="BF217" i="20"/>
  <c r="BH217" i="20" s="1"/>
  <c r="AI16" i="20"/>
  <c r="AI17" i="20" s="1"/>
  <c r="AY16" i="20"/>
  <c r="AY17" i="20" s="1"/>
  <c r="AB16" i="20"/>
  <c r="AB17" i="20" s="1"/>
  <c r="AJ16" i="20"/>
  <c r="AJ17" i="20" s="1"/>
  <c r="AR16" i="20"/>
  <c r="AR17" i="20" s="1"/>
  <c r="AZ16" i="20"/>
  <c r="AZ17" i="20" s="1"/>
  <c r="BF207" i="20"/>
  <c r="BH207" i="20" s="1"/>
  <c r="BF211" i="20"/>
  <c r="BH211" i="20" s="1"/>
  <c r="AA16" i="20"/>
  <c r="AA17" i="20" s="1"/>
  <c r="AQ16" i="20"/>
  <c r="AQ17" i="20" s="1"/>
  <c r="AE16" i="20"/>
  <c r="AE17" i="20" s="1"/>
  <c r="AM16" i="20"/>
  <c r="AM17" i="20" s="1"/>
  <c r="AU16" i="20"/>
  <c r="AU17" i="20" s="1"/>
  <c r="BF203" i="20"/>
  <c r="BH203" i="20" s="1"/>
  <c r="BF199" i="20"/>
  <c r="BH199" i="20" s="1"/>
  <c r="BF195" i="20"/>
  <c r="BH195" i="20" s="1"/>
  <c r="BF191" i="20"/>
  <c r="BH191" i="20" s="1"/>
  <c r="BF187" i="20"/>
  <c r="BH187" i="20" s="1"/>
  <c r="BF183" i="20"/>
  <c r="BH183" i="20" s="1"/>
  <c r="BF179" i="20"/>
  <c r="BH179" i="20" s="1"/>
  <c r="BF177" i="20"/>
  <c r="BH177" i="20" s="1"/>
  <c r="BF175" i="20"/>
  <c r="BH175" i="20" s="1"/>
  <c r="BF171" i="20"/>
  <c r="BH171" i="20" s="1"/>
  <c r="BF163" i="20"/>
  <c r="BH163" i="20" s="1"/>
  <c r="BF167" i="20"/>
  <c r="BH167" i="20" s="1"/>
  <c r="BF159" i="20"/>
  <c r="BH159" i="20" s="1"/>
  <c r="BF155" i="20"/>
  <c r="BH155" i="20" s="1"/>
  <c r="BF153" i="20"/>
  <c r="BH153" i="20" s="1"/>
  <c r="BF151" i="20"/>
  <c r="BH151" i="20" s="1"/>
  <c r="BF147" i="20"/>
  <c r="BH147" i="20" s="1"/>
  <c r="BF143" i="20"/>
  <c r="BH143" i="20" s="1"/>
  <c r="BF139" i="20"/>
  <c r="BH139" i="20" s="1"/>
  <c r="BF135" i="20"/>
  <c r="BH135" i="20" s="1"/>
  <c r="BF131" i="20"/>
  <c r="BH131" i="20" s="1"/>
  <c r="BF123" i="20"/>
  <c r="BH123" i="20" s="1"/>
  <c r="BF127" i="20"/>
  <c r="BH127" i="20" s="1"/>
  <c r="BF119" i="20"/>
  <c r="BH119" i="20" s="1"/>
  <c r="BF115" i="20"/>
  <c r="BH115" i="20" s="1"/>
  <c r="BF111" i="20"/>
  <c r="BH111" i="20" s="1"/>
  <c r="BF107" i="20"/>
  <c r="BH107" i="20" s="1"/>
  <c r="BF103" i="20"/>
  <c r="BH103" i="20" s="1"/>
  <c r="BF101" i="20"/>
  <c r="BH101" i="20" s="1"/>
  <c r="BF99" i="20"/>
  <c r="BH99" i="20" s="1"/>
  <c r="BF95" i="20"/>
  <c r="BH95" i="20" s="1"/>
  <c r="BF91" i="20"/>
  <c r="BH91" i="20" s="1"/>
  <c r="BF87" i="20"/>
  <c r="BH87" i="20" s="1"/>
  <c r="BF83" i="20"/>
  <c r="BH83" i="20" s="1"/>
  <c r="BF81" i="20"/>
  <c r="BH81" i="20" s="1"/>
  <c r="BF79" i="20"/>
  <c r="BH79" i="20" s="1"/>
  <c r="BF77" i="20"/>
  <c r="BH77" i="20" s="1"/>
  <c r="BF29" i="20"/>
  <c r="BH29" i="20" s="1"/>
  <c r="BF53" i="20"/>
  <c r="BH53" i="20" s="1"/>
  <c r="BF25" i="20"/>
  <c r="BH25" i="20" s="1"/>
  <c r="BF51" i="20"/>
  <c r="BH51" i="20" s="1"/>
  <c r="BF67" i="20"/>
  <c r="BH67" i="20" s="1"/>
  <c r="BF27" i="20"/>
  <c r="BH27" i="20" s="1"/>
  <c r="BF35" i="20"/>
  <c r="BH35" i="20" s="1"/>
  <c r="BF43" i="20"/>
  <c r="BH43" i="20" s="1"/>
  <c r="BF59" i="20"/>
  <c r="BH59" i="20" s="1"/>
  <c r="BF75" i="20"/>
  <c r="BH75" i="20" s="1"/>
  <c r="BF47" i="20"/>
  <c r="BH47" i="20" s="1"/>
  <c r="BF55" i="20"/>
  <c r="BH55" i="20" s="1"/>
  <c r="AE232" i="20"/>
  <c r="AO232" i="20" s="1"/>
  <c r="AJ237" i="20" s="1"/>
  <c r="AO237" i="20" s="1"/>
  <c r="AZ223" i="20" s="1"/>
  <c r="Y237" i="20"/>
  <c r="AU223" i="20" s="1"/>
  <c r="AA19" i="20"/>
  <c r="AI19" i="20"/>
  <c r="AQ19" i="20"/>
  <c r="AU19" i="20"/>
  <c r="AB19" i="20"/>
  <c r="AF19" i="20"/>
  <c r="AJ19" i="20"/>
  <c r="AN19" i="20"/>
  <c r="AV19" i="20"/>
  <c r="AH19" i="20"/>
  <c r="AP19" i="20"/>
  <c r="AT19" i="20"/>
  <c r="AX19" i="20"/>
  <c r="BB19" i="20"/>
  <c r="AM19" i="20"/>
  <c r="AC19" i="20"/>
  <c r="AG19" i="20"/>
  <c r="AO19" i="20"/>
  <c r="AW19" i="20"/>
  <c r="AO21" i="20"/>
  <c r="BA21" i="20"/>
  <c r="AH21" i="20"/>
  <c r="AT21" i="20"/>
  <c r="AX21" i="20"/>
  <c r="AM21" i="20"/>
  <c r="AQ21" i="20"/>
  <c r="AC21" i="20"/>
  <c r="AJ21" i="20"/>
  <c r="AV21" i="20"/>
  <c r="AA21" i="20"/>
  <c r="AC16" i="20"/>
  <c r="AC17" i="20" s="1"/>
  <c r="AG16" i="20"/>
  <c r="AG17" i="20" s="1"/>
  <c r="AK16" i="20"/>
  <c r="AK17" i="20" s="1"/>
  <c r="AO16" i="20"/>
  <c r="AO17" i="20" s="1"/>
  <c r="AS16" i="20"/>
  <c r="AS17" i="20" s="1"/>
  <c r="AW16" i="20"/>
  <c r="AW17" i="20" s="1"/>
  <c r="BA16" i="20"/>
  <c r="BA17" i="20" s="1"/>
  <c r="AE231" i="20"/>
  <c r="BI9" i="20"/>
  <c r="AD16" i="20"/>
  <c r="AD17" i="20" s="1"/>
  <c r="AH16" i="20"/>
  <c r="AH17" i="20" s="1"/>
  <c r="AL16" i="20"/>
  <c r="AL17" i="20" s="1"/>
  <c r="AP16" i="20"/>
  <c r="AP17" i="20" s="1"/>
  <c r="AT16" i="20"/>
  <c r="AT17" i="20" s="1"/>
  <c r="AX16" i="20"/>
  <c r="AX17" i="20" s="1"/>
  <c r="AJ231" i="20"/>
  <c r="BE223" i="20" l="1"/>
  <c r="BF19" i="20"/>
  <c r="BH19" i="20" s="1"/>
  <c r="BF21" i="20"/>
  <c r="BH21" i="20" s="1"/>
  <c r="Q227" i="20"/>
  <c r="AG227" i="20"/>
  <c r="S227" i="20"/>
  <c r="AI227" i="20"/>
  <c r="L12" i="16" l="1"/>
  <c r="AV24" i="10" l="1"/>
  <c r="AN24" i="10"/>
  <c r="AJ24" i="10"/>
  <c r="AF24" i="10"/>
  <c r="AB24" i="10"/>
  <c r="AO24" i="10"/>
  <c r="AU24" i="10"/>
  <c r="AQ24" i="10"/>
  <c r="AM24" i="10"/>
  <c r="AI24" i="10"/>
  <c r="AA24" i="10"/>
  <c r="AG24" i="10"/>
  <c r="BB24" i="10"/>
  <c r="AX24" i="10"/>
  <c r="AT24" i="10"/>
  <c r="AP24" i="10"/>
  <c r="AH24" i="10"/>
  <c r="AW24" i="10"/>
  <c r="BA24" i="10"/>
  <c r="AC24" i="10"/>
  <c r="J46" i="10"/>
  <c r="T90" i="10"/>
  <c r="O90" i="10"/>
  <c r="T91" i="10"/>
  <c r="AL88" i="10"/>
  <c r="AJ91" i="10" s="1"/>
  <c r="AJ90" i="10" l="1"/>
  <c r="AE90" i="10"/>
  <c r="L76" i="10"/>
  <c r="J76" i="10"/>
  <c r="L74" i="10"/>
  <c r="J74" i="10"/>
  <c r="L72" i="10"/>
  <c r="J72" i="10"/>
  <c r="L70" i="10"/>
  <c r="J70" i="10"/>
  <c r="L68" i="10"/>
  <c r="J68" i="10"/>
  <c r="L66" i="10"/>
  <c r="J66" i="10"/>
  <c r="L64" i="10"/>
  <c r="J64" i="10"/>
  <c r="L62" i="10"/>
  <c r="J62" i="10"/>
  <c r="L60" i="10"/>
  <c r="J60" i="10"/>
  <c r="L58" i="10"/>
  <c r="J58" i="10"/>
  <c r="L56" i="10"/>
  <c r="J56" i="10"/>
  <c r="L54" i="10"/>
  <c r="J54" i="10"/>
  <c r="L52" i="10"/>
  <c r="J52" i="10"/>
  <c r="L50" i="10"/>
  <c r="J50" i="10"/>
  <c r="L48" i="10"/>
  <c r="J48" i="10"/>
  <c r="L46" i="10"/>
  <c r="L44" i="10"/>
  <c r="J44" i="10"/>
  <c r="L42" i="10"/>
  <c r="J42" i="10"/>
  <c r="L40" i="10"/>
  <c r="J40" i="10"/>
  <c r="L38" i="10"/>
  <c r="J38" i="10"/>
  <c r="L36" i="10"/>
  <c r="J36" i="10"/>
  <c r="L34" i="10"/>
  <c r="J34" i="10"/>
  <c r="L32" i="10"/>
  <c r="J32" i="10"/>
  <c r="L30" i="10"/>
  <c r="J30" i="10"/>
  <c r="L28" i="10"/>
  <c r="J28" i="10"/>
  <c r="L26" i="10"/>
  <c r="J26" i="10"/>
  <c r="L24" i="10"/>
  <c r="J24" i="10"/>
  <c r="L22" i="10"/>
  <c r="J22" i="10"/>
  <c r="L20" i="10"/>
  <c r="J20" i="10"/>
  <c r="L18" i="10"/>
  <c r="J18" i="10"/>
  <c r="AI85" i="10" l="1"/>
  <c r="AI83" i="10"/>
  <c r="Q84" i="10"/>
  <c r="AG85" i="10"/>
  <c r="AG83" i="10"/>
  <c r="S85" i="10"/>
  <c r="S84" i="10"/>
  <c r="Q85" i="10"/>
  <c r="D48" i="16"/>
  <c r="L47" i="16"/>
  <c r="L46" i="16"/>
  <c r="D45" i="16"/>
  <c r="L44" i="16"/>
  <c r="L43" i="16"/>
  <c r="L45" i="16" s="1"/>
  <c r="D42" i="16"/>
  <c r="L41" i="16"/>
  <c r="L40" i="16"/>
  <c r="D39" i="16"/>
  <c r="D38" i="16"/>
  <c r="D37" i="16"/>
  <c r="D36" i="16"/>
  <c r="D35" i="16"/>
  <c r="D34" i="16"/>
  <c r="D33" i="16"/>
  <c r="D32" i="16"/>
  <c r="D31" i="16"/>
  <c r="D30" i="16"/>
  <c r="D29" i="16"/>
  <c r="D28" i="16"/>
  <c r="D27" i="16"/>
  <c r="D26" i="16"/>
  <c r="D25" i="16"/>
  <c r="D24" i="16"/>
  <c r="L23" i="16"/>
  <c r="D23" i="16"/>
  <c r="L22" i="16"/>
  <c r="D22" i="16"/>
  <c r="L21" i="16"/>
  <c r="D21" i="16"/>
  <c r="L20" i="16"/>
  <c r="D20" i="16"/>
  <c r="L19" i="16"/>
  <c r="D19" i="16"/>
  <c r="L18" i="16"/>
  <c r="D18" i="16"/>
  <c r="L17" i="16"/>
  <c r="D17" i="16"/>
  <c r="L16" i="16"/>
  <c r="D16" i="16"/>
  <c r="L15" i="16"/>
  <c r="D15" i="16"/>
  <c r="L14" i="16"/>
  <c r="D14" i="16"/>
  <c r="L13" i="16"/>
  <c r="D13" i="16"/>
  <c r="D12" i="16"/>
  <c r="L11" i="16"/>
  <c r="D11" i="16"/>
  <c r="L10" i="16"/>
  <c r="D10" i="16"/>
  <c r="L9" i="16"/>
  <c r="D9" i="16"/>
  <c r="L8" i="16"/>
  <c r="D8" i="16"/>
  <c r="L7" i="16"/>
  <c r="D7" i="16"/>
  <c r="AZ62" i="10" l="1"/>
  <c r="AZ42" i="10"/>
  <c r="L48" i="16"/>
  <c r="AA72" i="10"/>
  <c r="AA52" i="10"/>
  <c r="AW68" i="10"/>
  <c r="AF66" i="10"/>
  <c r="AU62" i="10"/>
  <c r="AM62" i="10"/>
  <c r="BB60" i="10"/>
  <c r="AQ52" i="10"/>
  <c r="AI52" i="10"/>
  <c r="AO48" i="10"/>
  <c r="AG48" i="10"/>
  <c r="AD40" i="10"/>
  <c r="AK38" i="10"/>
  <c r="AZ36" i="10"/>
  <c r="AR36" i="10"/>
  <c r="AZ28" i="10"/>
  <c r="AR28" i="10"/>
  <c r="AH70" i="10"/>
  <c r="AL60" i="10"/>
  <c r="AS58" i="10"/>
  <c r="AP50" i="10"/>
  <c r="AJ36" i="10"/>
  <c r="AJ28" i="10"/>
  <c r="AX70" i="10"/>
  <c r="AP70" i="10"/>
  <c r="AV66" i="10"/>
  <c r="AN66" i="10"/>
  <c r="AC58" i="10"/>
  <c r="AJ56" i="10"/>
  <c r="AB56" i="10"/>
  <c r="AY52" i="10"/>
  <c r="AH50" i="10"/>
  <c r="AE42" i="10"/>
  <c r="AT40" i="10"/>
  <c r="AL40" i="10"/>
  <c r="BA38" i="10"/>
  <c r="AS38" i="10"/>
  <c r="AE62" i="10"/>
  <c r="BA58" i="10"/>
  <c r="AV46" i="10"/>
  <c r="AC38" i="10"/>
  <c r="AQ72" i="10"/>
  <c r="AI72" i="10"/>
  <c r="AO68" i="10"/>
  <c r="AG68" i="10"/>
  <c r="AD60" i="10"/>
  <c r="AK58" i="10"/>
  <c r="AZ56" i="10"/>
  <c r="AR56" i="10"/>
  <c r="AW48" i="10"/>
  <c r="AF46" i="10"/>
  <c r="AU42" i="10"/>
  <c r="AM42" i="10"/>
  <c r="BB40" i="10"/>
  <c r="AY72" i="10"/>
  <c r="AT60" i="10"/>
  <c r="AX50" i="10"/>
  <c r="AN46" i="10"/>
  <c r="AB36" i="10"/>
  <c r="AB28" i="10"/>
  <c r="AU30" i="10"/>
  <c r="AQ30" i="10"/>
  <c r="AM30" i="10"/>
  <c r="AI30" i="10"/>
  <c r="AA30" i="10"/>
  <c r="BA26" i="10"/>
  <c r="AW26" i="10"/>
  <c r="AO26" i="10"/>
  <c r="AG26" i="10"/>
  <c r="AC26" i="10"/>
  <c r="AX20" i="10"/>
  <c r="AT20" i="10"/>
  <c r="AH20" i="10"/>
  <c r="BB30" i="10"/>
  <c r="AX30" i="10"/>
  <c r="AT30" i="10"/>
  <c r="AP30" i="10"/>
  <c r="AH30" i="10"/>
  <c r="AV26" i="10"/>
  <c r="AN26" i="10"/>
  <c r="AJ26" i="10"/>
  <c r="AF26" i="10"/>
  <c r="AB26" i="10"/>
  <c r="BA20" i="10"/>
  <c r="AO20" i="10"/>
  <c r="AC20" i="10"/>
  <c r="BA30" i="10"/>
  <c r="AW30" i="10"/>
  <c r="AO30" i="10"/>
  <c r="AG30" i="10"/>
  <c r="AC30" i="10"/>
  <c r="AU26" i="10"/>
  <c r="AQ26" i="10"/>
  <c r="AM26" i="10"/>
  <c r="AI26" i="10"/>
  <c r="AA26" i="10"/>
  <c r="AV20" i="10"/>
  <c r="AJ20" i="10"/>
  <c r="AF20" i="10"/>
  <c r="AV30" i="10"/>
  <c r="AN30" i="10"/>
  <c r="AJ30" i="10"/>
  <c r="AF30" i="10"/>
  <c r="AB30" i="10"/>
  <c r="BB26" i="10"/>
  <c r="AX26" i="10"/>
  <c r="AT26" i="10"/>
  <c r="AP26" i="10"/>
  <c r="AH26" i="10"/>
  <c r="AQ20" i="10"/>
  <c r="AM20" i="10"/>
  <c r="AA20" i="10"/>
  <c r="AF74" i="10"/>
  <c r="AM72" i="10"/>
  <c r="BA70" i="10"/>
  <c r="AI70" i="10"/>
  <c r="AP68" i="10"/>
  <c r="AK68" i="10"/>
  <c r="BB66" i="10"/>
  <c r="AB66" i="10"/>
  <c r="AX64" i="10"/>
  <c r="AY62" i="10"/>
  <c r="AO62" i="10"/>
  <c r="AI62" i="10"/>
  <c r="AP60" i="10"/>
  <c r="AT58" i="10"/>
  <c r="AH58" i="10"/>
  <c r="AV56" i="10"/>
  <c r="AO56" i="10"/>
  <c r="AW54" i="10"/>
  <c r="AQ54" i="10"/>
  <c r="AG54" i="10"/>
  <c r="AT52" i="10"/>
  <c r="AJ50" i="10"/>
  <c r="AE50" i="10"/>
  <c r="AY48" i="10"/>
  <c r="AQ48" i="10"/>
  <c r="AH48" i="10"/>
  <c r="AC48" i="10"/>
  <c r="AJ46" i="10"/>
  <c r="AU44" i="10"/>
  <c r="AJ44" i="10"/>
  <c r="AE44" i="10"/>
  <c r="AX40" i="10"/>
  <c r="AE40" i="10"/>
  <c r="AO38" i="10"/>
  <c r="AD38" i="10"/>
  <c r="AY74" i="10"/>
  <c r="AS74" i="10"/>
  <c r="AO74" i="10"/>
  <c r="AI74" i="10"/>
  <c r="AA74" i="10"/>
  <c r="BB72" i="10"/>
  <c r="AV72" i="10"/>
  <c r="AL72" i="10"/>
  <c r="AC72" i="10"/>
  <c r="AZ70" i="10"/>
  <c r="AT70" i="10"/>
  <c r="AN70" i="10"/>
  <c r="AJ68" i="10"/>
  <c r="BA66" i="10"/>
  <c r="AA66" i="10"/>
  <c r="AW64" i="10"/>
  <c r="AS64" i="10"/>
  <c r="AC64" i="10"/>
  <c r="AR62" i="10"/>
  <c r="AH62" i="10"/>
  <c r="AB62" i="10"/>
  <c r="AI60" i="10"/>
  <c r="AW58" i="10"/>
  <c r="AL58" i="10"/>
  <c r="AG58" i="10"/>
  <c r="AN56" i="10"/>
  <c r="AF54" i="10"/>
  <c r="AM52" i="10"/>
  <c r="BA50" i="10"/>
  <c r="AI50" i="10"/>
  <c r="AP48" i="10"/>
  <c r="AK48" i="10"/>
  <c r="BB46" i="10"/>
  <c r="AB46" i="10"/>
  <c r="AX44" i="10"/>
  <c r="AY42" i="10"/>
  <c r="AO42" i="10"/>
  <c r="AI42" i="10"/>
  <c r="AP40" i="10"/>
  <c r="AT38" i="10"/>
  <c r="AH38" i="10"/>
  <c r="AV36" i="10"/>
  <c r="AO36" i="10"/>
  <c r="AV28" i="10"/>
  <c r="AO28" i="10"/>
  <c r="AL74" i="10"/>
  <c r="AD74" i="10"/>
  <c r="AU72" i="10"/>
  <c r="AB72" i="10"/>
  <c r="AS70" i="10"/>
  <c r="AR68" i="10"/>
  <c r="AD68" i="10"/>
  <c r="AR66" i="10"/>
  <c r="AK66" i="10"/>
  <c r="AZ64" i="10"/>
  <c r="AK64" i="10"/>
  <c r="AF64" i="10"/>
  <c r="AV62" i="10"/>
  <c r="AQ62" i="10"/>
  <c r="AM60" i="10"/>
  <c r="AA60" i="10"/>
  <c r="BB58" i="10"/>
  <c r="AF56" i="10"/>
  <c r="AY54" i="10"/>
  <c r="AS54" i="10"/>
  <c r="AO54" i="10"/>
  <c r="AI54" i="10"/>
  <c r="AA54" i="10"/>
  <c r="BB52" i="10"/>
  <c r="AV52" i="10"/>
  <c r="AL52" i="10"/>
  <c r="AC52" i="10"/>
  <c r="AZ50" i="10"/>
  <c r="AT50" i="10"/>
  <c r="AN50" i="10"/>
  <c r="AJ48" i="10"/>
  <c r="BA46" i="10"/>
  <c r="AA46" i="10"/>
  <c r="AW44" i="10"/>
  <c r="AS44" i="10"/>
  <c r="AC44" i="10"/>
  <c r="AR42" i="10"/>
  <c r="AH42" i="10"/>
  <c r="AB42" i="10"/>
  <c r="AI40" i="10"/>
  <c r="AW38" i="10"/>
  <c r="AL38" i="10"/>
  <c r="AG38" i="10"/>
  <c r="AN36" i="10"/>
  <c r="AN28" i="10"/>
  <c r="AW74" i="10"/>
  <c r="AQ74" i="10"/>
  <c r="AG74" i="10"/>
  <c r="AT72" i="10"/>
  <c r="AJ70" i="10"/>
  <c r="AE70" i="10"/>
  <c r="AY68" i="10"/>
  <c r="AQ68" i="10"/>
  <c r="AH68" i="10"/>
  <c r="AC68" i="10"/>
  <c r="AJ66" i="10"/>
  <c r="AU64" i="10"/>
  <c r="AJ64" i="10"/>
  <c r="AE64" i="10"/>
  <c r="AX60" i="10"/>
  <c r="AE60" i="10"/>
  <c r="AO58" i="10"/>
  <c r="AD58" i="10"/>
  <c r="AL54" i="10"/>
  <c r="AD54" i="10"/>
  <c r="AU52" i="10"/>
  <c r="AB52" i="10"/>
  <c r="AS50" i="10"/>
  <c r="AR48" i="10"/>
  <c r="AD48" i="10"/>
  <c r="AR46" i="10"/>
  <c r="AK46" i="10"/>
  <c r="AZ44" i="10"/>
  <c r="AK44" i="10"/>
  <c r="AF44" i="10"/>
  <c r="AV42" i="10"/>
  <c r="AQ42" i="10"/>
  <c r="AM40" i="10"/>
  <c r="AA40" i="10"/>
  <c r="BB38" i="10"/>
  <c r="AF36" i="10"/>
  <c r="AF28" i="10"/>
  <c r="BA74" i="10"/>
  <c r="AZ72" i="10"/>
  <c r="AQ70" i="10"/>
  <c r="AL70" i="10"/>
  <c r="AC70" i="10"/>
  <c r="AZ66" i="10"/>
  <c r="AH66" i="10"/>
  <c r="AR64" i="10"/>
  <c r="AN64" i="10"/>
  <c r="AB64" i="10"/>
  <c r="AJ62" i="10"/>
  <c r="AA62" i="10"/>
  <c r="AM58" i="10"/>
  <c r="AL56" i="10"/>
  <c r="AC56" i="10"/>
  <c r="AU54" i="10"/>
  <c r="AM54" i="10"/>
  <c r="AJ52" i="10"/>
  <c r="AE52" i="10"/>
  <c r="AA50" i="10"/>
  <c r="BB48" i="10"/>
  <c r="AX48" i="10"/>
  <c r="AS48" i="10"/>
  <c r="AX46" i="10"/>
  <c r="AO46" i="10"/>
  <c r="AY40" i="10"/>
  <c r="AU40" i="10"/>
  <c r="AX38" i="10"/>
  <c r="BB36" i="10"/>
  <c r="AS36" i="10"/>
  <c r="BB28" i="10"/>
  <c r="AS28" i="10"/>
  <c r="AV74" i="10"/>
  <c r="AN74" i="10"/>
  <c r="AF72" i="10"/>
  <c r="AY70" i="10"/>
  <c r="AK70" i="10"/>
  <c r="AT68" i="10"/>
  <c r="AB68" i="10"/>
  <c r="AP66" i="10"/>
  <c r="AG66" i="10"/>
  <c r="AQ64" i="10"/>
  <c r="AI64" i="10"/>
  <c r="AW62" i="10"/>
  <c r="AV60" i="10"/>
  <c r="AH60" i="10"/>
  <c r="AP58" i="10"/>
  <c r="AT56" i="10"/>
  <c r="AK56" i="10"/>
  <c r="AR52" i="10"/>
  <c r="AD52" i="10"/>
  <c r="AW46" i="10"/>
  <c r="BA44" i="10"/>
  <c r="AG42" i="10"/>
  <c r="AO40" i="10"/>
  <c r="AF40" i="10"/>
  <c r="AE38" i="10"/>
  <c r="BA36" i="10"/>
  <c r="AD36" i="10"/>
  <c r="BA28" i="10"/>
  <c r="AD28" i="10"/>
  <c r="AU74" i="10"/>
  <c r="AM74" i="10"/>
  <c r="AJ72" i="10"/>
  <c r="AE72" i="10"/>
  <c r="AA70" i="10"/>
  <c r="BB68" i="10"/>
  <c r="AX68" i="10"/>
  <c r="AS68" i="10"/>
  <c r="AX66" i="10"/>
  <c r="AO66" i="10"/>
  <c r="AY60" i="10"/>
  <c r="AU60" i="10"/>
  <c r="AX58" i="10"/>
  <c r="BB56" i="10"/>
  <c r="AS56" i="10"/>
  <c r="BA54" i="10"/>
  <c r="AZ52" i="10"/>
  <c r="AQ50" i="10"/>
  <c r="AL50" i="10"/>
  <c r="AC50" i="10"/>
  <c r="AZ46" i="10"/>
  <c r="AH46" i="10"/>
  <c r="AR44" i="10"/>
  <c r="AN44" i="10"/>
  <c r="AB44" i="10"/>
  <c r="AJ42" i="10"/>
  <c r="AA42" i="10"/>
  <c r="AM38" i="10"/>
  <c r="AL36" i="10"/>
  <c r="AC36" i="10"/>
  <c r="AL28" i="10"/>
  <c r="AC28" i="10"/>
  <c r="AR72" i="10"/>
  <c r="AD72" i="10"/>
  <c r="AW66" i="10"/>
  <c r="BA64" i="10"/>
  <c r="AG62" i="10"/>
  <c r="AO60" i="10"/>
  <c r="AF60" i="10"/>
  <c r="AE58" i="10"/>
  <c r="BA56" i="10"/>
  <c r="AD56" i="10"/>
  <c r="AV54" i="10"/>
  <c r="AN54" i="10"/>
  <c r="AF52" i="10"/>
  <c r="AY50" i="10"/>
  <c r="AK50" i="10"/>
  <c r="AT48" i="10"/>
  <c r="AB48" i="10"/>
  <c r="AP46" i="10"/>
  <c r="AG46" i="10"/>
  <c r="AQ44" i="10"/>
  <c r="AI44" i="10"/>
  <c r="AW42" i="10"/>
  <c r="AV40" i="10"/>
  <c r="AH40" i="10"/>
  <c r="AP38" i="10"/>
  <c r="AT36" i="10"/>
  <c r="AK36" i="10"/>
  <c r="AT28" i="10"/>
  <c r="AK28" i="10"/>
  <c r="BA34" i="10"/>
  <c r="AW34" i="10"/>
  <c r="AO34" i="10"/>
  <c r="AG34" i="10"/>
  <c r="AC34" i="10"/>
  <c r="AZ32" i="10"/>
  <c r="AR32" i="10"/>
  <c r="AN32" i="10"/>
  <c r="AJ32" i="10"/>
  <c r="AF32" i="10"/>
  <c r="AU22" i="10"/>
  <c r="AQ22" i="10"/>
  <c r="AM22" i="10"/>
  <c r="AI22" i="10"/>
  <c r="AA22" i="10"/>
  <c r="BA18" i="10"/>
  <c r="AW18" i="10"/>
  <c r="AO18" i="10"/>
  <c r="AB18" i="10"/>
  <c r="AF18" i="10"/>
  <c r="AV34" i="10"/>
  <c r="AN34" i="10"/>
  <c r="AJ34" i="10"/>
  <c r="AF34" i="10"/>
  <c r="AB34" i="10"/>
  <c r="AY32" i="10"/>
  <c r="AU32" i="10"/>
  <c r="AQ32" i="10"/>
  <c r="AM32" i="10"/>
  <c r="AE32" i="10"/>
  <c r="BB22" i="10"/>
  <c r="AX22" i="10"/>
  <c r="AT22" i="10"/>
  <c r="AP22" i="10"/>
  <c r="AH22" i="10"/>
  <c r="AV18" i="10"/>
  <c r="AN18" i="10"/>
  <c r="AJ18" i="10"/>
  <c r="AC18" i="10"/>
  <c r="AG18" i="10"/>
  <c r="AU34" i="10"/>
  <c r="AQ34" i="10"/>
  <c r="AM34" i="10"/>
  <c r="AI34" i="10"/>
  <c r="AA34" i="10"/>
  <c r="BB32" i="10"/>
  <c r="AX32" i="10"/>
  <c r="AT32" i="10"/>
  <c r="AL32" i="10"/>
  <c r="AD32" i="10"/>
  <c r="BA22" i="10"/>
  <c r="AW22" i="10"/>
  <c r="AO22" i="10"/>
  <c r="AG22" i="10"/>
  <c r="AC22" i="10"/>
  <c r="AU18" i="10"/>
  <c r="AQ18" i="10"/>
  <c r="AM18" i="10"/>
  <c r="AI18" i="10"/>
  <c r="AA18" i="10"/>
  <c r="BB34" i="10"/>
  <c r="AX34" i="10"/>
  <c r="AT34" i="10"/>
  <c r="AP34" i="10"/>
  <c r="AH34" i="10"/>
  <c r="BA32" i="10"/>
  <c r="AS32" i="10"/>
  <c r="AK32" i="10"/>
  <c r="AG32" i="10"/>
  <c r="AC32" i="10"/>
  <c r="AV22" i="10"/>
  <c r="AN22" i="10"/>
  <c r="AJ22" i="10"/>
  <c r="AF22" i="10"/>
  <c r="AB22" i="10"/>
  <c r="BB18" i="10"/>
  <c r="AX18" i="10"/>
  <c r="AT18" i="10"/>
  <c r="AP18" i="10"/>
  <c r="AH18" i="10"/>
  <c r="AX72" i="10"/>
  <c r="AP72" i="10"/>
  <c r="AH72" i="10"/>
  <c r="AW70" i="10"/>
  <c r="AO70" i="10"/>
  <c r="AG70" i="10"/>
  <c r="AV68" i="10"/>
  <c r="AN68" i="10"/>
  <c r="AF68" i="10"/>
  <c r="AU66" i="10"/>
  <c r="AM66" i="10"/>
  <c r="AE66" i="10"/>
  <c r="AL62" i="10"/>
  <c r="BA60" i="10"/>
  <c r="AC60" i="10"/>
  <c r="AJ58" i="10"/>
  <c r="AI56" i="10"/>
  <c r="BB42" i="10"/>
  <c r="AT42" i="10"/>
  <c r="AL42" i="10"/>
  <c r="AD42" i="10"/>
  <c r="BA40" i="10"/>
  <c r="AS40" i="10"/>
  <c r="AK40" i="10"/>
  <c r="AC40" i="10"/>
  <c r="AZ38" i="10"/>
  <c r="AR38" i="10"/>
  <c r="AJ38" i="10"/>
  <c r="AB38" i="10"/>
  <c r="AY36" i="10"/>
  <c r="AQ36" i="10"/>
  <c r="AI36" i="10"/>
  <c r="AA36" i="10"/>
  <c r="AY28" i="10"/>
  <c r="AQ28" i="10"/>
  <c r="AI28" i="10"/>
  <c r="AA28" i="10"/>
  <c r="AT62" i="10"/>
  <c r="AD62" i="10"/>
  <c r="AK60" i="10"/>
  <c r="AR58" i="10"/>
  <c r="AY56" i="10"/>
  <c r="AA56" i="10"/>
  <c r="AX52" i="10"/>
  <c r="AP52" i="10"/>
  <c r="AH52" i="10"/>
  <c r="AW50" i="10"/>
  <c r="AO50" i="10"/>
  <c r="AG50" i="10"/>
  <c r="AV48" i="10"/>
  <c r="AN48" i="10"/>
  <c r="AF48" i="10"/>
  <c r="AU46" i="10"/>
  <c r="AM46" i="10"/>
  <c r="AE46" i="10"/>
  <c r="BB62" i="10"/>
  <c r="AS60" i="10"/>
  <c r="AZ58" i="10"/>
  <c r="AB58" i="10"/>
  <c r="AQ56" i="10"/>
  <c r="L42" i="16"/>
  <c r="BF76" i="10" l="1"/>
  <c r="BH76" i="10" s="1"/>
  <c r="AQ86" i="10"/>
  <c r="AN86" i="10"/>
  <c r="AE91" i="10" s="1"/>
  <c r="AL86" i="10"/>
  <c r="AA86" i="10"/>
  <c r="X86" i="10"/>
  <c r="O91" i="10" s="1"/>
  <c r="V86" i="10"/>
  <c r="O96" i="10" l="1"/>
  <c r="BF58" i="10" l="1"/>
  <c r="BH58" i="10" s="1"/>
  <c r="BF38" i="10"/>
  <c r="BF72" i="10"/>
  <c r="BH72" i="10" s="1"/>
  <c r="BF52" i="10"/>
  <c r="BH52" i="10" s="1"/>
  <c r="BF74" i="10"/>
  <c r="BH74" i="10" s="1"/>
  <c r="BF42" i="10"/>
  <c r="BH42" i="10" s="1"/>
  <c r="BF48" i="10"/>
  <c r="BH48" i="10" s="1"/>
  <c r="BF70" i="10"/>
  <c r="BH70" i="10" s="1"/>
  <c r="BF24" i="10"/>
  <c r="BH24" i="10" s="1"/>
  <c r="BF22" i="10"/>
  <c r="BH22" i="10" s="1"/>
  <c r="BF34" i="10"/>
  <c r="BH34" i="10" s="1"/>
  <c r="BF36" i="10"/>
  <c r="AG82" i="10" s="1"/>
  <c r="BF40" i="10"/>
  <c r="BH40" i="10" s="1"/>
  <c r="BF44" i="10"/>
  <c r="BF26" i="10"/>
  <c r="BH26" i="10" s="1"/>
  <c r="BF56" i="10"/>
  <c r="BH56" i="10" s="1"/>
  <c r="BF46" i="10"/>
  <c r="BH46" i="10" s="1"/>
  <c r="BF64" i="10"/>
  <c r="BH64" i="10" s="1"/>
  <c r="BF32" i="10"/>
  <c r="Q82" i="10" s="1"/>
  <c r="BF18" i="10"/>
  <c r="BH18" i="10" s="1"/>
  <c r="BF28" i="10"/>
  <c r="BH28" i="10" s="1"/>
  <c r="BF66" i="10"/>
  <c r="BH66" i="10" s="1"/>
  <c r="BF60" i="10"/>
  <c r="BH60" i="10" s="1"/>
  <c r="BF54" i="10"/>
  <c r="BH54" i="10" s="1"/>
  <c r="BF68" i="10"/>
  <c r="BH68" i="10" s="1"/>
  <c r="BF50" i="10"/>
  <c r="BH50" i="10" s="1"/>
  <c r="BF62" i="10"/>
  <c r="BH62" i="10" s="1"/>
  <c r="BF30" i="10"/>
  <c r="Q83" i="10" s="1"/>
  <c r="BF20" i="10"/>
  <c r="BH20" i="10" s="1"/>
  <c r="B27" i="10"/>
  <c r="B29" i="10" s="1"/>
  <c r="B31" i="10" s="1"/>
  <c r="B33" i="10" s="1"/>
  <c r="B35" i="10" s="1"/>
  <c r="B37" i="10" s="1"/>
  <c r="B39" i="10" s="1"/>
  <c r="B41" i="10" s="1"/>
  <c r="B43" i="10" s="1"/>
  <c r="B45" i="10" s="1"/>
  <c r="B47" i="10" s="1"/>
  <c r="B49" i="10" s="1"/>
  <c r="B51" i="10" s="1"/>
  <c r="B53" i="10" s="1"/>
  <c r="B55" i="10" s="1"/>
  <c r="B57" i="10" s="1"/>
  <c r="B59" i="10" s="1"/>
  <c r="B61" i="10" s="1"/>
  <c r="B63" i="10" s="1"/>
  <c r="B65" i="10" s="1"/>
  <c r="B67" i="10" s="1"/>
  <c r="B69" i="10" s="1"/>
  <c r="B71" i="10" s="1"/>
  <c r="B73" i="10" s="1"/>
  <c r="B75" i="10" s="1"/>
  <c r="AJ2" i="10"/>
  <c r="BB15" i="10" s="1"/>
  <c r="BB16" i="10" s="1"/>
  <c r="AG84" i="10" l="1"/>
  <c r="BH36" i="10"/>
  <c r="BH32" i="10"/>
  <c r="S82" i="10" s="1"/>
  <c r="BH30" i="10"/>
  <c r="S83" i="10" s="1"/>
  <c r="BH44" i="10"/>
  <c r="AI84" i="10" s="1"/>
  <c r="BH38" i="10"/>
  <c r="BI8" i="10"/>
  <c r="AI15" i="10"/>
  <c r="AI16" i="10" s="1"/>
  <c r="AA15" i="10"/>
  <c r="AA16" i="10" s="1"/>
  <c r="AQ15" i="10"/>
  <c r="AQ16" i="10" s="1"/>
  <c r="AY15" i="10"/>
  <c r="AY16" i="10" s="1"/>
  <c r="AM15" i="10"/>
  <c r="AM16" i="10" s="1"/>
  <c r="AE15" i="10"/>
  <c r="AE16" i="10" s="1"/>
  <c r="AU15" i="10"/>
  <c r="AU16" i="10" s="1"/>
  <c r="AE96" i="10"/>
  <c r="BC14" i="10"/>
  <c r="BC15" i="10" s="1"/>
  <c r="BC16" i="10" s="1"/>
  <c r="AB15" i="10"/>
  <c r="AB16" i="10" s="1"/>
  <c r="AF15" i="10"/>
  <c r="AF16" i="10" s="1"/>
  <c r="AJ15" i="10"/>
  <c r="AJ16" i="10" s="1"/>
  <c r="AN15" i="10"/>
  <c r="AN16" i="10" s="1"/>
  <c r="AR15" i="10"/>
  <c r="AR16" i="10" s="1"/>
  <c r="AV15" i="10"/>
  <c r="AV16" i="10" s="1"/>
  <c r="AZ15" i="10"/>
  <c r="AZ16" i="10" s="1"/>
  <c r="BD14" i="10"/>
  <c r="BD15" i="10" s="1"/>
  <c r="BD16" i="10" s="1"/>
  <c r="AC15" i="10"/>
  <c r="AC16" i="10" s="1"/>
  <c r="AG15" i="10"/>
  <c r="AG16" i="10" s="1"/>
  <c r="AK15" i="10"/>
  <c r="AK16" i="10" s="1"/>
  <c r="AO15" i="10"/>
  <c r="AO16" i="10" s="1"/>
  <c r="AS15" i="10"/>
  <c r="AS16" i="10" s="1"/>
  <c r="AW15" i="10"/>
  <c r="AW16" i="10" s="1"/>
  <c r="BA15" i="10"/>
  <c r="BA16" i="10" s="1"/>
  <c r="BE14" i="10"/>
  <c r="BE15" i="10" s="1"/>
  <c r="BE16" i="10" s="1"/>
  <c r="AD15" i="10"/>
  <c r="AD16" i="10" s="1"/>
  <c r="AH15" i="10"/>
  <c r="AH16" i="10" s="1"/>
  <c r="AL15" i="10"/>
  <c r="AL16" i="10" s="1"/>
  <c r="AP15" i="10"/>
  <c r="AP16" i="10" s="1"/>
  <c r="AT15" i="10"/>
  <c r="AT16" i="10" s="1"/>
  <c r="AX15" i="10"/>
  <c r="AX16" i="10" s="1"/>
  <c r="AI82" i="10" l="1"/>
  <c r="Y91" i="10"/>
  <c r="T96" i="10" l="1"/>
  <c r="Y96" i="10" s="1"/>
  <c r="AU82" i="10" s="1"/>
  <c r="Q86" i="10" l="1"/>
  <c r="S86" i="10"/>
  <c r="AO91" i="10" l="1"/>
  <c r="AJ96" i="10" s="1"/>
  <c r="AO96" i="10" s="1"/>
  <c r="AZ82" i="10" s="1"/>
  <c r="BE82" i="10" s="1"/>
  <c r="AI86" i="10"/>
  <c r="AG86" i="10"/>
</calcChain>
</file>

<file path=xl/sharedStrings.xml><?xml version="1.0" encoding="utf-8"?>
<sst xmlns="http://schemas.openxmlformats.org/spreadsheetml/2006/main" count="1877" uniqueCount="313">
  <si>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</si>
  <si>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</si>
  <si>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</si>
  <si>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</si>
  <si>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</si>
  <si>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</si>
  <si>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</si>
  <si>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</si>
  <si>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</si>
  <si>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</si>
  <si>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</si>
  <si>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</si>
  <si>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</si>
  <si>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</si>
  <si>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</si>
  <si>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</si>
  <si>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</si>
  <si>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</si>
  <si>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</si>
  <si>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</si>
  <si>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</si>
  <si>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</si>
  <si>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</si>
  <si>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</si>
  <si>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</si>
  <si>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</si>
  <si>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</si>
  <si>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</si>
  <si>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</si>
  <si>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</si>
  <si>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</si>
  <si>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</si>
  <si>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</si>
  <si>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</si>
  <si>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</si>
  <si>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</si>
  <si>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</si>
  <si>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</si>
  <si>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</si>
  <si>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</si>
  <si>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</si>
  <si>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</si>
  <si>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</si>
  <si>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</si>
  <si>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</si>
  <si>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</si>
  <si>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</si>
  <si>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</si>
  <si>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</si>
  <si>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</si>
  <si>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</si>
  <si>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</si>
  <si>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</si>
  <si>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</si>
  <si>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</si>
  <si>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</si>
  <si>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</si>
  <si>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</si>
  <si>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</si>
  <si>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</si>
  <si>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</si>
  <si>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</si>
  <si>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</si>
  <si>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</si>
  <si>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aa</t>
    <phoneticPr fontId="2"/>
  </si>
  <si>
    <t>ab</t>
    <phoneticPr fontId="2"/>
  </si>
  <si>
    <t>ac</t>
    <phoneticPr fontId="2"/>
  </si>
  <si>
    <t>ad</t>
    <phoneticPr fontId="2"/>
  </si>
  <si>
    <t>ae</t>
    <phoneticPr fontId="2"/>
  </si>
  <si>
    <t>af</t>
    <phoneticPr fontId="2"/>
  </si>
  <si>
    <t>管理者</t>
    <rPh sb="0" eb="3">
      <t>カンリシャ</t>
    </rPh>
    <phoneticPr fontId="2"/>
  </si>
  <si>
    <t>介護支援専門員</t>
    <rPh sb="0" eb="2">
      <t>カイゴ</t>
    </rPh>
    <rPh sb="2" eb="4">
      <t>シエン</t>
    </rPh>
    <rPh sb="4" eb="7">
      <t>センモンイン</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</si>
  <si>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</si>
  <si>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</si>
  <si>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</si>
  <si>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</si>
  <si>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</si>
  <si>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</si>
  <si>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</si>
  <si>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</si>
  <si>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</si>
  <si>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</si>
  <si>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</si>
  <si>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</si>
  <si>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</si>
  <si>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</si>
  <si>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</si>
  <si>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</si>
  <si>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</si>
  <si>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</si>
  <si>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</si>
  <si>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</si>
  <si>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</si>
  <si>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</si>
  <si>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</si>
  <si>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</si>
  <si>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</si>
  <si>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</si>
  <si>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</si>
  <si>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</si>
  <si>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C</t>
  </si>
  <si>
    <t>医師</t>
    <rPh sb="0" eb="2">
      <t>イシ</t>
    </rPh>
    <phoneticPr fontId="2"/>
  </si>
  <si>
    <t>生活相談員</t>
    <rPh sb="0" eb="2">
      <t>セイカツ</t>
    </rPh>
    <rPh sb="2" eb="5">
      <t>ソウダンイン</t>
    </rPh>
    <phoneticPr fontId="2"/>
  </si>
  <si>
    <t>看護職員</t>
    <rPh sb="0" eb="2">
      <t>カンゴ</t>
    </rPh>
    <rPh sb="2" eb="4">
      <t>ショクイン</t>
    </rPh>
    <phoneticPr fontId="2"/>
  </si>
  <si>
    <t>介護職員</t>
    <rPh sb="0" eb="2">
      <t>カイゴ</t>
    </rPh>
    <rPh sb="2" eb="4">
      <t>ショクイン</t>
    </rPh>
    <phoneticPr fontId="2"/>
  </si>
  <si>
    <t>栄養士</t>
    <rPh sb="0" eb="3">
      <t>エイヨウシ</t>
    </rPh>
    <phoneticPr fontId="2"/>
  </si>
  <si>
    <t>機能訓練指導員</t>
    <rPh sb="0" eb="2">
      <t>キノウ</t>
    </rPh>
    <rPh sb="2" eb="4">
      <t>クンレン</t>
    </rPh>
    <rPh sb="4" eb="7">
      <t>シドウイン</t>
    </rPh>
    <phoneticPr fontId="2"/>
  </si>
  <si>
    <t>介護支援専門員</t>
    <rPh sb="0" eb="2">
      <t>カイゴ</t>
    </rPh>
    <rPh sb="2" eb="4">
      <t>シエン</t>
    </rPh>
    <rPh sb="4" eb="7">
      <t>センモンイン</t>
    </rPh>
    <phoneticPr fontId="2"/>
  </si>
  <si>
    <t>社会福祉主事任用資格</t>
    <rPh sb="0" eb="2">
      <t>シャカイ</t>
    </rPh>
    <rPh sb="2" eb="4">
      <t>フクシ</t>
    </rPh>
    <rPh sb="4" eb="6">
      <t>シュジ</t>
    </rPh>
    <rPh sb="6" eb="8">
      <t>ニンヨウ</t>
    </rPh>
    <rPh sb="8" eb="10">
      <t>シカク</t>
    </rPh>
    <phoneticPr fontId="2"/>
  </si>
  <si>
    <t>社会福祉事業に2年以上従事</t>
    <rPh sb="0" eb="2">
      <t>シャカイ</t>
    </rPh>
    <rPh sb="2" eb="4">
      <t>フクシ</t>
    </rPh>
    <rPh sb="4" eb="6">
      <t>ジギョウ</t>
    </rPh>
    <rPh sb="8" eb="9">
      <t>ネン</t>
    </rPh>
    <rPh sb="9" eb="11">
      <t>イジョウ</t>
    </rPh>
    <rPh sb="11" eb="13">
      <t>ジュウジ</t>
    </rPh>
    <phoneticPr fontId="2"/>
  </si>
  <si>
    <t>社会福祉施設長資格認定講習会</t>
    <rPh sb="0" eb="2">
      <t>シャカイ</t>
    </rPh>
    <rPh sb="2" eb="4">
      <t>フクシ</t>
    </rPh>
    <rPh sb="4" eb="6">
      <t>シセツ</t>
    </rPh>
    <rPh sb="6" eb="7">
      <t>チョウ</t>
    </rPh>
    <rPh sb="7" eb="9">
      <t>シカク</t>
    </rPh>
    <rPh sb="9" eb="11">
      <t>ニンテイ</t>
    </rPh>
    <rPh sb="11" eb="14">
      <t>コウシュウカイ</t>
    </rPh>
    <phoneticPr fontId="2"/>
  </si>
  <si>
    <t>ー</t>
    <phoneticPr fontId="2"/>
  </si>
  <si>
    <t>看護師</t>
    <rPh sb="0" eb="3">
      <t>カンゴシ</t>
    </rPh>
    <phoneticPr fontId="1"/>
  </si>
  <si>
    <t>准看護師</t>
    <rPh sb="0" eb="4">
      <t>ジュンカンゴシ</t>
    </rPh>
    <phoneticPr fontId="2"/>
  </si>
  <si>
    <t>管理栄養士</t>
    <rPh sb="0" eb="2">
      <t>カンリ</t>
    </rPh>
    <rPh sb="2" eb="5">
      <t>エイヨウシ</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</si>
  <si>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</si>
  <si>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</si>
  <si>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</si>
  <si>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看護師</t>
    <rPh sb="0" eb="3">
      <t>カンゴシ</t>
    </rPh>
    <phoneticPr fontId="2"/>
  </si>
  <si>
    <t>柔道整復師</t>
    <rPh sb="0" eb="2">
      <t>ジュウドウ</t>
    </rPh>
    <rPh sb="2" eb="5">
      <t>セイフクシ</t>
    </rPh>
    <phoneticPr fontId="2"/>
  </si>
  <si>
    <t>あん摩マッサージ指圧師</t>
    <rPh sb="2" eb="3">
      <t>マ</t>
    </rPh>
    <rPh sb="8" eb="11">
      <t>シアツシ</t>
    </rPh>
    <phoneticPr fontId="2"/>
  </si>
  <si>
    <t>はり師</t>
    <rPh sb="2" eb="3">
      <t>シ</t>
    </rPh>
    <phoneticPr fontId="2"/>
  </si>
  <si>
    <t>きゅう師</t>
    <rPh sb="3" eb="4">
      <t>シ</t>
    </rPh>
    <phoneticPr fontId="2"/>
  </si>
  <si>
    <t>　D列・・・「医師」</t>
    <rPh sb="2" eb="3">
      <t>レツ</t>
    </rPh>
    <rPh sb="7" eb="9">
      <t>イシ</t>
    </rPh>
    <phoneticPr fontId="2"/>
  </si>
  <si>
    <t>　E列・・・「生活相談員」</t>
    <rPh sb="2" eb="3">
      <t>レツ</t>
    </rPh>
    <rPh sb="7" eb="9">
      <t>セイカツ</t>
    </rPh>
    <rPh sb="9" eb="12">
      <t>ソウダンイン</t>
    </rPh>
    <phoneticPr fontId="2"/>
  </si>
  <si>
    <t>　F列・・・「看護職員」</t>
    <rPh sb="2" eb="3">
      <t>レツ</t>
    </rPh>
    <rPh sb="7" eb="9">
      <t>カンゴ</t>
    </rPh>
    <rPh sb="9" eb="11">
      <t>ショクイン</t>
    </rPh>
    <phoneticPr fontId="2"/>
  </si>
  <si>
    <t>　G列・・・「介護職員」</t>
    <rPh sb="2" eb="3">
      <t>レツ</t>
    </rPh>
    <rPh sb="7" eb="9">
      <t>カイゴ</t>
    </rPh>
    <rPh sb="9" eb="11">
      <t>ショクイン</t>
    </rPh>
    <phoneticPr fontId="2"/>
  </si>
  <si>
    <t>　H列・・・「栄養士」</t>
    <rPh sb="2" eb="3">
      <t>レツ</t>
    </rPh>
    <rPh sb="7" eb="10">
      <t>エイヨウシ</t>
    </rPh>
    <phoneticPr fontId="2"/>
  </si>
  <si>
    <t>　I列・・・「機能訓練指導員」</t>
    <rPh sb="2" eb="3">
      <t>レツ</t>
    </rPh>
    <rPh sb="7" eb="9">
      <t>キノウ</t>
    </rPh>
    <rPh sb="9" eb="11">
      <t>クンレン</t>
    </rPh>
    <rPh sb="11" eb="14">
      <t>シドウイン</t>
    </rPh>
    <phoneticPr fontId="2"/>
  </si>
  <si>
    <t>　J列・・・「介護支援専門員」</t>
    <rPh sb="2" eb="3">
      <t>レツ</t>
    </rPh>
    <rPh sb="7" eb="9">
      <t>カイゴ</t>
    </rPh>
    <rPh sb="9" eb="11">
      <t>シエン</t>
    </rPh>
    <rPh sb="11" eb="14">
      <t>センモンイン</t>
    </rPh>
    <phoneticPr fontId="2"/>
  </si>
  <si>
    <t>◎</t>
  </si>
  <si>
    <t>勤務形態</t>
    <rPh sb="0" eb="2">
      <t>キンム</t>
    </rPh>
    <rPh sb="2" eb="4">
      <t>ケイタイ</t>
    </rPh>
    <phoneticPr fontId="2"/>
  </si>
  <si>
    <t>勤務時間数合計</t>
    <rPh sb="0" eb="2">
      <t>キンム</t>
    </rPh>
    <rPh sb="2" eb="5">
      <t>ジカンスウ</t>
    </rPh>
    <rPh sb="5" eb="7">
      <t>ゴウケイ</t>
    </rPh>
    <phoneticPr fontId="2"/>
  </si>
  <si>
    <t>常勤換算の対象時間数</t>
    <rPh sb="0" eb="2">
      <t>ジョウキン</t>
    </rPh>
    <rPh sb="2" eb="4">
      <t>カンサン</t>
    </rPh>
    <rPh sb="5" eb="7">
      <t>タイショウ</t>
    </rPh>
    <rPh sb="7" eb="9">
      <t>ジカン</t>
    </rPh>
    <rPh sb="9" eb="10">
      <t>スウ</t>
    </rPh>
    <phoneticPr fontId="2"/>
  </si>
  <si>
    <t>常勤換算方法対象外の</t>
    <rPh sb="0" eb="2">
      <t>ジョウキン</t>
    </rPh>
    <rPh sb="2" eb="4">
      <t>カンサン</t>
    </rPh>
    <rPh sb="4" eb="6">
      <t>ホウホウ</t>
    </rPh>
    <rPh sb="6" eb="9">
      <t>タイショウガイ</t>
    </rPh>
    <phoneticPr fontId="2"/>
  </si>
  <si>
    <t>当月合計</t>
    <rPh sb="0" eb="2">
      <t>トウゲツ</t>
    </rPh>
    <rPh sb="2" eb="4">
      <t>ゴウケイ</t>
    </rPh>
    <phoneticPr fontId="2"/>
  </si>
  <si>
    <t>週平均</t>
    <rPh sb="0" eb="3">
      <t>シュウヘイキン</t>
    </rPh>
    <phoneticPr fontId="2"/>
  </si>
  <si>
    <t>常勤の従業者の人数</t>
    <rPh sb="0" eb="2">
      <t>ジョウキン</t>
    </rPh>
    <rPh sb="3" eb="6">
      <t>ジュウギョウシャ</t>
    </rPh>
    <rPh sb="7" eb="9">
      <t>ニンズウ</t>
    </rPh>
    <phoneticPr fontId="2"/>
  </si>
  <si>
    <t>合計</t>
    <rPh sb="0" eb="2">
      <t>ゴウケイ</t>
    </rPh>
    <phoneticPr fontId="2"/>
  </si>
  <si>
    <t>①看護職員</t>
    <rPh sb="1" eb="3">
      <t>カンゴ</t>
    </rPh>
    <rPh sb="3" eb="5">
      <t>ショクイン</t>
    </rPh>
    <phoneticPr fontId="2"/>
  </si>
  <si>
    <t>B</t>
  </si>
  <si>
    <t>■ 常勤換算方法による人数</t>
    <rPh sb="2" eb="4">
      <t>ジョウキン</t>
    </rPh>
    <rPh sb="4" eb="6">
      <t>カンサン</t>
    </rPh>
    <rPh sb="6" eb="8">
      <t>ホウホウ</t>
    </rPh>
    <rPh sb="11" eb="13">
      <t>ニンズウ</t>
    </rPh>
    <phoneticPr fontId="2"/>
  </si>
  <si>
    <t>常勤換算の</t>
    <rPh sb="0" eb="2">
      <t>ジョウキン</t>
    </rPh>
    <rPh sb="2" eb="4">
      <t>カンサン</t>
    </rPh>
    <phoneticPr fontId="2"/>
  </si>
  <si>
    <t>常勤の従業者が</t>
    <rPh sb="0" eb="2">
      <t>ジョウキン</t>
    </rPh>
    <rPh sb="3" eb="6">
      <t>ジュウギョウシャ</t>
    </rPh>
    <phoneticPr fontId="2"/>
  </si>
  <si>
    <t>常勤換算後の人数</t>
    <rPh sb="0" eb="2">
      <t>ジョウキン</t>
    </rPh>
    <rPh sb="2" eb="4">
      <t>カンサン</t>
    </rPh>
    <rPh sb="4" eb="5">
      <t>ゴ</t>
    </rPh>
    <rPh sb="6" eb="8">
      <t>ニンズウ</t>
    </rPh>
    <phoneticPr fontId="2"/>
  </si>
  <si>
    <t>÷</t>
    <phoneticPr fontId="2"/>
  </si>
  <si>
    <t>＝</t>
    <phoneticPr fontId="2"/>
  </si>
  <si>
    <t>（小数点第2位以下切り捨て）</t>
    <rPh sb="1" eb="4">
      <t>ショウスウテン</t>
    </rPh>
    <rPh sb="4" eb="5">
      <t>ダイ</t>
    </rPh>
    <rPh sb="6" eb="7">
      <t>イ</t>
    </rPh>
    <rPh sb="7" eb="9">
      <t>イカ</t>
    </rPh>
    <rPh sb="9" eb="10">
      <t>キ</t>
    </rPh>
    <rPh sb="11" eb="12">
      <t>ス</t>
    </rPh>
    <phoneticPr fontId="2"/>
  </si>
  <si>
    <t>常勤の従業者の人数</t>
  </si>
  <si>
    <t>常勤換算方法による人数</t>
    <rPh sb="0" eb="2">
      <t>ジョウキン</t>
    </rPh>
    <rPh sb="2" eb="4">
      <t>カンサン</t>
    </rPh>
    <rPh sb="4" eb="6">
      <t>ホウホウ</t>
    </rPh>
    <rPh sb="9" eb="11">
      <t>ニンズウ</t>
    </rPh>
    <phoneticPr fontId="2"/>
  </si>
  <si>
    <t>②介護職員</t>
    <rPh sb="1" eb="3">
      <t>カイゴ</t>
    </rPh>
    <rPh sb="3" eb="5">
      <t>ショクイン</t>
    </rPh>
    <phoneticPr fontId="2"/>
  </si>
  <si>
    <t>③看護職員と介護職員の合計</t>
    <rPh sb="1" eb="3">
      <t>カンゴ</t>
    </rPh>
    <rPh sb="3" eb="5">
      <t>ショクイン</t>
    </rPh>
    <rPh sb="6" eb="8">
      <t>カイゴ</t>
    </rPh>
    <rPh sb="8" eb="10">
      <t>ショクイン</t>
    </rPh>
    <rPh sb="11" eb="13">
      <t>ゴウケイ</t>
    </rPh>
    <phoneticPr fontId="2"/>
  </si>
  <si>
    <t>＋</t>
    <phoneticPr fontId="2"/>
  </si>
  <si>
    <t>看護職員</t>
    <rPh sb="0" eb="2">
      <t>カンゴ</t>
    </rPh>
    <rPh sb="2" eb="4">
      <t>ショクイン</t>
    </rPh>
    <phoneticPr fontId="2"/>
  </si>
  <si>
    <t>介護職員</t>
    <rPh sb="0" eb="2">
      <t>カイゴ</t>
    </rPh>
    <rPh sb="2" eb="4">
      <t>ショクイン</t>
    </rPh>
    <phoneticPr fontId="2"/>
  </si>
  <si>
    <t>（勤務形態の記号）</t>
    <rPh sb="1" eb="3">
      <t>キンム</t>
    </rPh>
    <rPh sb="3" eb="5">
      <t>ケイタイ</t>
    </rPh>
    <rPh sb="6" eb="8">
      <t>キゴウ</t>
    </rPh>
    <phoneticPr fontId="2"/>
  </si>
  <si>
    <t>非常勤で兼務</t>
    <rPh sb="0" eb="3">
      <t>ヒジョウキン</t>
    </rPh>
    <rPh sb="4" eb="6">
      <t>ケンム</t>
    </rPh>
    <phoneticPr fontId="2"/>
  </si>
  <si>
    <t>指定介護老人福祉施設（従来型）</t>
    <rPh sb="0" eb="2">
      <t>シテイ</t>
    </rPh>
    <rPh sb="2" eb="4">
      <t>カイゴ</t>
    </rPh>
    <rPh sb="4" eb="6">
      <t>ロウジン</t>
    </rPh>
    <rPh sb="6" eb="8">
      <t>フクシ</t>
    </rPh>
    <rPh sb="8" eb="10">
      <t>シセツ</t>
    </rPh>
    <rPh sb="11" eb="13">
      <t>ジュウライ</t>
    </rPh>
    <rPh sb="13" eb="14">
      <t>ガタ</t>
    </rPh>
    <phoneticPr fontId="2"/>
  </si>
  <si>
    <t>指定介護老人福祉施設（ユニット型）</t>
    <rPh sb="0" eb="2">
      <t>シテイ</t>
    </rPh>
    <rPh sb="2" eb="4">
      <t>カイゴ</t>
    </rPh>
    <rPh sb="4" eb="6">
      <t>ロウジン</t>
    </rPh>
    <rPh sb="6" eb="8">
      <t>フクシ</t>
    </rPh>
    <rPh sb="8" eb="10">
      <t>シセツ</t>
    </rPh>
    <rPh sb="15" eb="16">
      <t>ガタ</t>
    </rPh>
    <phoneticPr fontId="2"/>
  </si>
  <si>
    <t>ユニット１</t>
    <phoneticPr fontId="2"/>
  </si>
  <si>
    <t>ユニット２</t>
    <phoneticPr fontId="2"/>
  </si>
  <si>
    <t>b</t>
  </si>
  <si>
    <t>○</t>
  </si>
  <si>
    <t>ユニット３</t>
    <phoneticPr fontId="2"/>
  </si>
  <si>
    <t>ユニット４</t>
    <phoneticPr fontId="2"/>
  </si>
  <si>
    <t>ユニット２</t>
    <phoneticPr fontId="2"/>
  </si>
  <si>
    <t>○○　A男</t>
    <rPh sb="4" eb="5">
      <t>オトコ</t>
    </rPh>
    <phoneticPr fontId="2"/>
  </si>
  <si>
    <t>○○　B子</t>
    <rPh sb="4" eb="5">
      <t>コ</t>
    </rPh>
    <phoneticPr fontId="2"/>
  </si>
  <si>
    <t>○○　C太</t>
    <rPh sb="4" eb="5">
      <t>タ</t>
    </rPh>
    <phoneticPr fontId="2"/>
  </si>
  <si>
    <t>○○　D美</t>
    <rPh sb="4" eb="5">
      <t>ウツク</t>
    </rPh>
    <phoneticPr fontId="2"/>
  </si>
  <si>
    <t>○○　E夫</t>
    <rPh sb="4" eb="5">
      <t>オット</t>
    </rPh>
    <phoneticPr fontId="2"/>
  </si>
  <si>
    <t>○○　F子</t>
    <rPh sb="4" eb="5">
      <t>コ</t>
    </rPh>
    <phoneticPr fontId="2"/>
  </si>
  <si>
    <t>○○　G太</t>
    <rPh sb="4" eb="5">
      <t>タ</t>
    </rPh>
    <phoneticPr fontId="2"/>
  </si>
  <si>
    <t>○○　H美</t>
    <rPh sb="4" eb="5">
      <t>ミ</t>
    </rPh>
    <phoneticPr fontId="2"/>
  </si>
  <si>
    <t>○○　J太郎</t>
    <rPh sb="4" eb="6">
      <t>タロウ</t>
    </rPh>
    <phoneticPr fontId="2"/>
  </si>
  <si>
    <t>○○　K子</t>
    <rPh sb="4" eb="5">
      <t>コ</t>
    </rPh>
    <phoneticPr fontId="2"/>
  </si>
  <si>
    <t>○○　L太</t>
    <rPh sb="4" eb="5">
      <t>タ</t>
    </rPh>
    <phoneticPr fontId="2"/>
  </si>
  <si>
    <t>○○　M子</t>
    <rPh sb="4" eb="5">
      <t>コ</t>
    </rPh>
    <phoneticPr fontId="2"/>
  </si>
  <si>
    <t>○○　N男</t>
    <rPh sb="4" eb="5">
      <t>オトコ</t>
    </rPh>
    <phoneticPr fontId="2"/>
  </si>
  <si>
    <t>○○　P子</t>
    <rPh sb="4" eb="5">
      <t>コ</t>
    </rPh>
    <phoneticPr fontId="2"/>
  </si>
  <si>
    <t>○○　R次郎</t>
    <rPh sb="4" eb="6">
      <t>ジロウ</t>
    </rPh>
    <phoneticPr fontId="2"/>
  </si>
  <si>
    <t>○○　S子</t>
    <rPh sb="4" eb="5">
      <t>コ</t>
    </rPh>
    <phoneticPr fontId="2"/>
  </si>
  <si>
    <t>○○　T太</t>
    <rPh sb="4" eb="5">
      <t>タ</t>
    </rPh>
    <phoneticPr fontId="2"/>
  </si>
  <si>
    <t>○○　U子</t>
    <rPh sb="4" eb="5">
      <t>コ</t>
    </rPh>
    <phoneticPr fontId="2"/>
  </si>
  <si>
    <t>○○　V男</t>
    <rPh sb="4" eb="5">
      <t>オトコ</t>
    </rPh>
    <phoneticPr fontId="2"/>
  </si>
  <si>
    <t>○○　W子</t>
    <rPh sb="4" eb="5">
      <t>コ</t>
    </rPh>
    <phoneticPr fontId="2"/>
  </si>
  <si>
    <t>○○　X太郎</t>
    <rPh sb="4" eb="6">
      <t>タロウ</t>
    </rPh>
    <phoneticPr fontId="2"/>
  </si>
  <si>
    <t>○○　Y子</t>
    <rPh sb="4" eb="5">
      <t>コ</t>
    </rPh>
    <phoneticPr fontId="2"/>
  </si>
  <si>
    <t>○○　Z男</t>
    <rPh sb="4" eb="5">
      <t>オトコ</t>
    </rPh>
    <phoneticPr fontId="2"/>
  </si>
  <si>
    <t>○○　AA三郎</t>
    <rPh sb="5" eb="7">
      <t>サブロウ</t>
    </rPh>
    <phoneticPr fontId="2"/>
  </si>
  <si>
    <t>○○　BB子</t>
    <rPh sb="5" eb="6">
      <t>コ</t>
    </rPh>
    <phoneticPr fontId="2"/>
  </si>
  <si>
    <t>○○　CC次郎</t>
    <rPh sb="5" eb="7">
      <t>ジロウ</t>
    </rPh>
    <phoneticPr fontId="2"/>
  </si>
  <si>
    <t xml:space="preserve"> 　　 記入の順序は、職種ごとにまとめてください。ただし、ユニットに属する看護職員の場合は、看護職員・介護職員をユニット単位でまとめて記載してください。</t>
    <rPh sb="4" eb="6">
      <t>キニュウ</t>
    </rPh>
    <rPh sb="7" eb="9">
      <t>ジュンジョ</t>
    </rPh>
    <rPh sb="11" eb="13">
      <t>ショクシュ</t>
    </rPh>
    <rPh sb="34" eb="35">
      <t>ゾク</t>
    </rPh>
    <rPh sb="37" eb="39">
      <t>カンゴ</t>
    </rPh>
    <rPh sb="39" eb="41">
      <t>ショクイン</t>
    </rPh>
    <rPh sb="42" eb="44">
      <t>バアイ</t>
    </rPh>
    <rPh sb="46" eb="48">
      <t>カンゴ</t>
    </rPh>
    <rPh sb="48" eb="50">
      <t>ショクイン</t>
    </rPh>
    <rPh sb="51" eb="53">
      <t>カイゴ</t>
    </rPh>
    <rPh sb="53" eb="55">
      <t>ショクイン</t>
    </rPh>
    <rPh sb="60" eb="62">
      <t>タンイ</t>
    </rPh>
    <rPh sb="67" eb="69">
      <t>キサイ</t>
    </rPh>
    <phoneticPr fontId="2"/>
  </si>
  <si>
    <t>　　  ユニットケアリーダー研修を受講した従業者（以下、「研修受講者」）　・・・　◎</t>
    <rPh sb="14" eb="16">
      <t>ケンシュウ</t>
    </rPh>
    <rPh sb="17" eb="19">
      <t>ジュコウ</t>
    </rPh>
    <rPh sb="21" eb="24">
      <t>ジュウギョウシャ</t>
    </rPh>
    <rPh sb="25" eb="27">
      <t>イカ</t>
    </rPh>
    <rPh sb="29" eb="31">
      <t>ケンシュウ</t>
    </rPh>
    <rPh sb="31" eb="34">
      <t>ジュコウシャ</t>
    </rPh>
    <phoneticPr fontId="2"/>
  </si>
  <si>
    <t>　　  研修受講者ではない、ユニットにおけるケアに責任を持つ従業者　　　　・・・　○</t>
    <rPh sb="4" eb="6">
      <t>ケンシュウ</t>
    </rPh>
    <rPh sb="6" eb="9">
      <t>ジュコウシャ</t>
    </rPh>
    <rPh sb="25" eb="27">
      <t>セキニン</t>
    </rPh>
    <rPh sb="28" eb="29">
      <t>モ</t>
    </rPh>
    <rPh sb="30" eb="33">
      <t>ジュウギョウシャ</t>
    </rPh>
    <phoneticPr fontId="2"/>
  </si>
  <si>
    <t>　　  記入の順序はユニットごとにまとめてください。また、夜勤時間帯に、２ユニットごとに1人以上の看護職員・介護職員を配置する場合は、</t>
    <rPh sb="4" eb="6">
      <t>キニュウ</t>
    </rPh>
    <rPh sb="7" eb="9">
      <t>ジュンジョ</t>
    </rPh>
    <rPh sb="29" eb="31">
      <t>ヤキン</t>
    </rPh>
    <rPh sb="31" eb="34">
      <t>ジカンタイ</t>
    </rPh>
    <rPh sb="45" eb="46">
      <t>ニン</t>
    </rPh>
    <rPh sb="46" eb="48">
      <t>イジョウ</t>
    </rPh>
    <rPh sb="49" eb="51">
      <t>カンゴ</t>
    </rPh>
    <rPh sb="51" eb="53">
      <t>ショクイン</t>
    </rPh>
    <rPh sb="54" eb="56">
      <t>カイゴ</t>
    </rPh>
    <rPh sb="56" eb="58">
      <t>ショクイン</t>
    </rPh>
    <rPh sb="59" eb="61">
      <t>ハイチ</t>
    </rPh>
    <rPh sb="63" eb="65">
      <t>バアイ</t>
    </rPh>
    <phoneticPr fontId="2"/>
  </si>
  <si>
    <t>　　  原則、そのユニットを並べて記載してください。</t>
    <rPh sb="4" eb="6">
      <t>ゲンソク</t>
    </rPh>
    <rPh sb="14" eb="15">
      <t>ナラ</t>
    </rPh>
    <rPh sb="17" eb="19">
      <t>キサイ</t>
    </rPh>
    <phoneticPr fontId="2"/>
  </si>
  <si>
    <t>　　  なお、夜勤時間帯に２ユニットを担当する従業者は、通常主に担当するユニット名を入力してください。</t>
    <rPh sb="7" eb="9">
      <t>ヤキン</t>
    </rPh>
    <rPh sb="9" eb="12">
      <t>ジカンタイ</t>
    </rPh>
    <rPh sb="19" eb="21">
      <t>タントウ</t>
    </rPh>
    <rPh sb="23" eb="26">
      <t>ジュウギョウシャ</t>
    </rPh>
    <rPh sb="28" eb="30">
      <t>ツウジョウ</t>
    </rPh>
    <rPh sb="30" eb="31">
      <t>オモ</t>
    </rPh>
    <rPh sb="32" eb="34">
      <t>タントウ</t>
    </rPh>
    <rPh sb="40" eb="41">
      <t>メイ</t>
    </rPh>
    <rPh sb="42" eb="44">
      <t>ニュウリョク</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</si>
  <si>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</si>
  <si>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</si>
  <si>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　　 ※ユニットケアリーダー研修を受講した従業者については、必要に応じて、ユニットケアリーダー研修修了証の写しを添付資料として提出してください。</t>
    <rPh sb="14" eb="16">
      <t>ケンシュウ</t>
    </rPh>
    <rPh sb="17" eb="19">
      <t>ジュコウ</t>
    </rPh>
    <rPh sb="21" eb="24">
      <t>ジュウギョウシャ</t>
    </rPh>
    <rPh sb="30" eb="32">
      <t>ヒツヨウ</t>
    </rPh>
    <rPh sb="33" eb="34">
      <t>オウ</t>
    </rPh>
    <rPh sb="47" eb="49">
      <t>ケンシュウ</t>
    </rPh>
    <rPh sb="49" eb="52">
      <t>シュウリョウショウ</t>
    </rPh>
    <rPh sb="53" eb="54">
      <t>ウツ</t>
    </rPh>
    <rPh sb="56" eb="58">
      <t>テンプ</t>
    </rPh>
    <rPh sb="58" eb="60">
      <t>シリョウ</t>
    </rPh>
    <rPh sb="63" eb="65">
      <t>テイシュツ</t>
    </rPh>
    <phoneticPr fontId="2"/>
  </si>
  <si>
    <t>○○○○</t>
    <phoneticPr fontId="2"/>
  </si>
  <si>
    <t>■ 看護職員の常勤換算方法による人数</t>
    <rPh sb="2" eb="4">
      <t>カンゴ</t>
    </rPh>
    <rPh sb="4" eb="6">
      <t>ショクイン</t>
    </rPh>
    <rPh sb="7" eb="9">
      <t>ジョウキン</t>
    </rPh>
    <rPh sb="9" eb="11">
      <t>カンサン</t>
    </rPh>
    <rPh sb="11" eb="13">
      <t>ホウホウ</t>
    </rPh>
    <rPh sb="16" eb="18">
      <t>ニンズウ</t>
    </rPh>
    <phoneticPr fontId="2"/>
  </si>
  <si>
    <t>■ 介護職員の常勤換算方法による人数</t>
    <rPh sb="2" eb="4">
      <t>カイゴ</t>
    </rPh>
    <rPh sb="4" eb="6">
      <t>ショクイン</t>
    </rPh>
    <rPh sb="7" eb="9">
      <t>ジョウキン</t>
    </rPh>
    <rPh sb="9" eb="11">
      <t>カンサン</t>
    </rPh>
    <rPh sb="11" eb="13">
      <t>ホウホウ</t>
    </rPh>
    <rPh sb="16" eb="18">
      <t>ニンズウ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</si>
  <si>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</si>
  <si>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</si>
  <si>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</si>
  <si>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</si>
  <si>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</si>
  <si>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従業者の勤務の体制及び勤務形態一覧表　記入方法　（【ユニット型】指定介護老人福祉施設・短期入所生活介護）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30" eb="31">
      <t>ガタ</t>
    </rPh>
    <rPh sb="32" eb="34">
      <t>シテイ</t>
    </rPh>
    <rPh sb="34" eb="36">
      <t>カイゴ</t>
    </rPh>
    <rPh sb="36" eb="38">
      <t>ロウジン</t>
    </rPh>
    <rPh sb="38" eb="40">
      <t>フクシ</t>
    </rPh>
    <rPh sb="40" eb="42">
      <t>シセツ</t>
    </rPh>
    <rPh sb="43" eb="45">
      <t>タンキ</t>
    </rPh>
    <rPh sb="45" eb="47">
      <t>ニュウショ</t>
    </rPh>
    <rPh sb="47" eb="49">
      <t>セイカツ</t>
    </rPh>
    <rPh sb="49" eb="51">
      <t>カイゴ</t>
    </rPh>
    <phoneticPr fontId="3"/>
  </si>
  <si>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2"/>
  </si>
  <si>
    <t>地域密着型介護老人福祉施設入所者生活介護（サテライト型）</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rPh sb="26" eb="27">
      <t>ガタ</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</si>
  <si>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</si>
  <si>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</si>
  <si>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</si>
  <si>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</si>
  <si>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看護職員を兼務</t>
    <phoneticPr fontId="2"/>
  </si>
  <si>
    <t>機能訓練指導員を兼務</t>
    <phoneticPr fontId="2"/>
  </si>
  <si>
    <t>　21行目・・・「職種」</t>
    <rPh sb="3" eb="5">
      <t>ギョウメ</t>
    </rPh>
    <rPh sb="9" eb="11">
      <t>ショクシュ</t>
    </rPh>
    <phoneticPr fontId="2"/>
  </si>
  <si>
    <t>※職種を追加したい場合は、21行目に職種名を追加し、それぞれの列に必要資格を入力してください。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</si>
  <si>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自由記載欄</t>
    <rPh sb="0" eb="2">
      <t>ジユウ</t>
    </rPh>
    <rPh sb="2" eb="4">
      <t>キサイ</t>
    </rPh>
    <rPh sb="4" eb="5">
      <t>ラン</t>
    </rPh>
    <phoneticPr fontId="2"/>
  </si>
  <si>
    <t>始業時刻</t>
    <rPh sb="0" eb="2">
      <t>シギョウ</t>
    </rPh>
    <rPh sb="2" eb="4">
      <t>ジコク</t>
    </rPh>
    <phoneticPr fontId="2"/>
  </si>
  <si>
    <t>終業時刻</t>
    <rPh sb="0" eb="2">
      <t>シュウギョウ</t>
    </rPh>
    <rPh sb="2" eb="4">
      <t>ジコク</t>
    </rPh>
    <phoneticPr fontId="2"/>
  </si>
  <si>
    <t>1日に2回勤務する場合</t>
    <rPh sb="1" eb="2">
      <t>ニチ</t>
    </rPh>
    <rPh sb="4" eb="5">
      <t>カイ</t>
    </rPh>
    <rPh sb="5" eb="7">
      <t>キンム</t>
    </rPh>
    <rPh sb="9" eb="11">
      <t>バアイ</t>
    </rPh>
    <phoneticPr fontId="2"/>
  </si>
  <si>
    <t>ah</t>
    <phoneticPr fontId="2"/>
  </si>
  <si>
    <t>1日に2回勤務する場合</t>
    <phoneticPr fontId="2"/>
  </si>
  <si>
    <t>ai</t>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</si>
  <si>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</si>
  <si>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</si>
  <si>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</si>
  <si>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</si>
  <si>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４週</t>
  </si>
  <si>
    <t>予定</t>
  </si>
  <si>
    <t>(2)</t>
    <phoneticPr fontId="2"/>
  </si>
  <si>
    <t>基準：</t>
    <rPh sb="0" eb="2">
      <t>キジュン</t>
    </rPh>
    <phoneticPr fontId="2"/>
  </si>
  <si>
    <t>週</t>
  </si>
  <si>
    <t>b</t>
    <phoneticPr fontId="2"/>
  </si>
  <si>
    <t>e</t>
    <phoneticPr fontId="2"/>
  </si>
  <si>
    <t>f</t>
  </si>
  <si>
    <t>f</t>
    <phoneticPr fontId="2"/>
  </si>
  <si>
    <t>h</t>
    <phoneticPr fontId="2"/>
  </si>
  <si>
    <t>a</t>
    <phoneticPr fontId="2"/>
  </si>
  <si>
    <t>d</t>
    <phoneticPr fontId="2"/>
  </si>
  <si>
    <t>e</t>
    <phoneticPr fontId="2"/>
  </si>
  <si>
    <t>b</t>
    <phoneticPr fontId="2"/>
  </si>
  <si>
    <t>（夜勤）16:00～翌9:00勤務</t>
    <rPh sb="1" eb="3">
      <t>ヤキン</t>
    </rPh>
    <rPh sb="10" eb="11">
      <t>ヨク</t>
    </rPh>
    <rPh sb="15" eb="17">
      <t>キンム</t>
    </rPh>
    <phoneticPr fontId="2"/>
  </si>
  <si>
    <t>勤務時間数</t>
    <rPh sb="0" eb="2">
      <t>キンム</t>
    </rPh>
    <rPh sb="2" eb="5">
      <t>ジカンスウ</t>
    </rPh>
    <phoneticPr fontId="2"/>
  </si>
  <si>
    <t>ー</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</si>
  <si>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</si>
  <si>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</si>
  <si>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</si>
  <si>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</si>
  <si>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</si>
  <si>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 常勤換算方法とは、非常勤の従業者について「事業所の従業者の勤務延時間数を当該事業所において常勤の従業者が勤務すべき時間数で除することにより、</t>
    <phoneticPr fontId="2"/>
  </si>
  <si>
    <t>　　　　　常勤の従業者の員数に換算する方法」であるため、常勤の従業者については常勤換算方法によらず、実人数で計算する。</t>
    <phoneticPr fontId="2"/>
  </si>
  <si>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2"/>
  </si>
  <si>
    <t>　　　　　手入力すること。</t>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</si>
  <si>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</si>
  <si>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（夜勤）16:00～翌9:00勤務</t>
    <phoneticPr fontId="2"/>
  </si>
  <si>
    <t>i</t>
    <phoneticPr fontId="2"/>
  </si>
  <si>
    <t>（夜勤）16:00～翌9:00勤務</t>
    <phoneticPr fontId="2"/>
  </si>
  <si>
    <t>○○　D太</t>
    <phoneticPr fontId="2"/>
  </si>
  <si>
    <t>（前年度の平均値または推定数）</t>
    <rPh sb="1" eb="4">
      <t>ゼンネンド</t>
    </rPh>
    <rPh sb="5" eb="8">
      <t>ヘイキンチ</t>
    </rPh>
    <rPh sb="11" eb="14">
      <t>スイテイスウ</t>
    </rPh>
    <phoneticPr fontId="2"/>
  </si>
  <si>
    <t>人</t>
    <rPh sb="0" eb="1">
      <t>ニン</t>
    </rPh>
    <phoneticPr fontId="2"/>
  </si>
  <si>
    <t>(4) 入所者数（利用者数）</t>
    <rPh sb="4" eb="7">
      <t>ニュウショシャ</t>
    </rPh>
    <rPh sb="7" eb="8">
      <t>スウ</t>
    </rPh>
    <rPh sb="9" eb="12">
      <t>リヨウシャ</t>
    </rPh>
    <rPh sb="12" eb="13">
      <t>スウ</t>
    </rPh>
    <phoneticPr fontId="2"/>
  </si>
  <si>
    <t>(5)
ユニットリーダー</t>
    <phoneticPr fontId="2"/>
  </si>
  <si>
    <t>(6)
ユニット名</t>
    <rPh sb="8" eb="9">
      <t>メイ</t>
    </rPh>
    <phoneticPr fontId="2"/>
  </si>
  <si>
    <t>(7) 
職種</t>
    <phoneticPr fontId="3"/>
  </si>
  <si>
    <t>(8)
勤務
形態</t>
    <phoneticPr fontId="3"/>
  </si>
  <si>
    <t>(9) 資格</t>
    <rPh sb="4" eb="6">
      <t>シカク</t>
    </rPh>
    <phoneticPr fontId="2"/>
  </si>
  <si>
    <t>(10) 氏　名</t>
    <phoneticPr fontId="3"/>
  </si>
  <si>
    <t>(11)</t>
    <phoneticPr fontId="2"/>
  </si>
  <si>
    <r>
      <t xml:space="preserve">(13)
</t>
    </r>
    <r>
      <rPr>
        <sz val="11"/>
        <rFont val="HGSｺﾞｼｯｸM"/>
        <family val="3"/>
        <charset val="128"/>
      </rPr>
      <t>週平均
勤務時間数</t>
    </r>
    <rPh sb="6" eb="8">
      <t>ヘイキン</t>
    </rPh>
    <rPh sb="9" eb="11">
      <t>キンム</t>
    </rPh>
    <rPh sb="11" eb="13">
      <t>ジカン</t>
    </rPh>
    <rPh sb="13" eb="14">
      <t>スウ</t>
    </rPh>
    <phoneticPr fontId="3"/>
  </si>
  <si>
    <t>(14)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</si>
  <si>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(15)【任意入力】人員基準の確認（看護職員・介護職員）</t>
    <rPh sb="5" eb="7">
      <t>ニンイ</t>
    </rPh>
    <rPh sb="7" eb="9">
      <t>ニュウリョク</t>
    </rPh>
    <rPh sb="10" eb="12">
      <t>ジンイン</t>
    </rPh>
    <rPh sb="12" eb="14">
      <t>キジュン</t>
    </rPh>
    <rPh sb="15" eb="17">
      <t>カクニン</t>
    </rPh>
    <rPh sb="18" eb="20">
      <t>カンゴ</t>
    </rPh>
    <rPh sb="20" eb="22">
      <t>ショクイン</t>
    </rPh>
    <rPh sb="23" eb="25">
      <t>カイゴ</t>
    </rPh>
    <rPh sb="25" eb="27">
      <t>ショクイン</t>
    </rPh>
    <phoneticPr fontId="2"/>
  </si>
  <si>
    <t>　　  小数点第2位以下を切り上げ）とします。新規又は再開の場合は、推定数を入力してください。</t>
    <phoneticPr fontId="2"/>
  </si>
  <si>
    <t>　(4) 入所者数（利用者数）を入力してください。入所者数（利用者数）は、前年度の平均値（前年度の入所者（利用者）延数を当該前年度の日数で除して得た数。</t>
    <rPh sb="5" eb="8">
      <t>ニュウショシャ</t>
    </rPh>
    <rPh sb="8" eb="9">
      <t>スウ</t>
    </rPh>
    <rPh sb="10" eb="13">
      <t>リヨウシャ</t>
    </rPh>
    <rPh sb="13" eb="14">
      <t>スウ</t>
    </rPh>
    <rPh sb="16" eb="18">
      <t>ニュウリョク</t>
    </rPh>
    <rPh sb="25" eb="28">
      <t>ニュウショシャ</t>
    </rPh>
    <rPh sb="28" eb="29">
      <t>スウ</t>
    </rPh>
    <rPh sb="30" eb="33">
      <t>リヨウシャ</t>
    </rPh>
    <rPh sb="33" eb="34">
      <t>スウ</t>
    </rPh>
    <rPh sb="37" eb="40">
      <t>ゼンネンド</t>
    </rPh>
    <rPh sb="41" eb="44">
      <t>ヘイキンチ</t>
    </rPh>
    <rPh sb="45" eb="48">
      <t>ゼンネンド</t>
    </rPh>
    <rPh sb="49" eb="52">
      <t>ニュウショシャ</t>
    </rPh>
    <rPh sb="53" eb="56">
      <t>リヨウシャ</t>
    </rPh>
    <rPh sb="57" eb="58">
      <t>ノ</t>
    </rPh>
    <rPh sb="58" eb="59">
      <t>スウ</t>
    </rPh>
    <rPh sb="60" eb="62">
      <t>トウガイ</t>
    </rPh>
    <rPh sb="62" eb="65">
      <t>ゼンネンド</t>
    </rPh>
    <rPh sb="66" eb="68">
      <t>ニッスウ</t>
    </rPh>
    <rPh sb="69" eb="70">
      <t>ジョ</t>
    </rPh>
    <rPh sb="72" eb="73">
      <t>エ</t>
    </rPh>
    <rPh sb="74" eb="75">
      <t>カズ</t>
    </rPh>
    <phoneticPr fontId="2"/>
  </si>
  <si>
    <t>　(5) ユニットリーダーに以下の印をつけてください。</t>
    <rPh sb="14" eb="16">
      <t>イカ</t>
    </rPh>
    <rPh sb="17" eb="18">
      <t>シルシ</t>
    </rPh>
    <phoneticPr fontId="2"/>
  </si>
  <si>
    <t>　(6) ユニットに属する従業者（看護職員・介護職員）については、その属するユニット名を入力してください。</t>
    <rPh sb="10" eb="11">
      <t>ゾク</t>
    </rPh>
    <rPh sb="13" eb="16">
      <t>ジュウギョウシャ</t>
    </rPh>
    <rPh sb="17" eb="19">
      <t>カンゴ</t>
    </rPh>
    <rPh sb="19" eb="21">
      <t>ショクイン</t>
    </rPh>
    <rPh sb="22" eb="24">
      <t>カイゴ</t>
    </rPh>
    <rPh sb="24" eb="26">
      <t>ショクイン</t>
    </rPh>
    <rPh sb="35" eb="36">
      <t>ゾク</t>
    </rPh>
    <rPh sb="42" eb="43">
      <t>メイ</t>
    </rPh>
    <rPh sb="44" eb="46">
      <t>ニュウリョク</t>
    </rPh>
    <phoneticPr fontId="2"/>
  </si>
  <si>
    <t>　(7)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</si>
  <si>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(8)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</si>
  <si>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(9)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</si>
  <si>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(10) 従業者の氏名を記入してください。</t>
    <rPh sb="6" eb="9">
      <t>ジュウギョウシャ</t>
    </rPh>
    <rPh sb="10" eb="12">
      <t>シメイ</t>
    </rPh>
    <rPh sb="13" eb="15">
      <t>キニュウ</t>
    </rPh>
    <phoneticPr fontId="2"/>
  </si>
  <si>
    <t>　(11)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</si>
  <si>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(12)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</si>
  <si>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(13)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</si>
  <si>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(14)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</si>
  <si>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(15)【任意入力】 常勤換算による配置が求められる職種について、各欄に該当する数字を確認・入力し、常勤換算後の人数を算出してください。</t>
    <rPh sb="6" eb="8">
      <t>ニンイ</t>
    </rPh>
    <rPh sb="8" eb="10">
      <t>ニュウリョク</t>
    </rPh>
    <rPh sb="12" eb="14">
      <t>ジョウキン</t>
    </rPh>
    <rPh sb="14" eb="16">
      <t>カンザン</t>
    </rPh>
    <rPh sb="19" eb="21">
      <t>ハイチ</t>
    </rPh>
    <rPh sb="22" eb="23">
      <t>モト</t>
    </rPh>
    <rPh sb="27" eb="29">
      <t>ショクシュ</t>
    </rPh>
    <rPh sb="34" eb="35">
      <t>カク</t>
    </rPh>
    <rPh sb="35" eb="36">
      <t>ラン</t>
    </rPh>
    <rPh sb="37" eb="39">
      <t>ガイトウ</t>
    </rPh>
    <rPh sb="41" eb="43">
      <t>スウジ</t>
    </rPh>
    <rPh sb="44" eb="46">
      <t>カクニン</t>
    </rPh>
    <rPh sb="47" eb="49">
      <t>ニュウリョク</t>
    </rPh>
    <rPh sb="51" eb="53">
      <t>ジョウキン</t>
    </rPh>
    <rPh sb="53" eb="55">
      <t>カンサン</t>
    </rPh>
    <rPh sb="55" eb="56">
      <t>ゴ</t>
    </rPh>
    <rPh sb="57" eb="59">
      <t>ニンズウ</t>
    </rPh>
    <rPh sb="60" eb="62">
      <t>サンシュツ</t>
    </rPh>
    <phoneticPr fontId="2"/>
  </si>
  <si>
    <t>i</t>
  </si>
  <si>
    <t>d</t>
  </si>
  <si>
    <t>精神保健福祉士</t>
    <rPh sb="0" eb="2">
      <t>セイシン</t>
    </rPh>
    <rPh sb="2" eb="4">
      <t>ホケン</t>
    </rPh>
    <rPh sb="4" eb="7">
      <t>フクシシ</t>
    </rPh>
    <phoneticPr fontId="2"/>
  </si>
  <si>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2"/>
  </si>
  <si>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2"/>
  </si>
  <si>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2"/>
  </si>
  <si>
    <t>（介護予防）短期入所生活介護（従来型）</t>
    <rPh sb="1" eb="5">
      <t>カイゴヨボウ</t>
    </rPh>
    <rPh sb="6" eb="8">
      <t>タンキ</t>
    </rPh>
    <rPh sb="8" eb="10">
      <t>ニュウショ</t>
    </rPh>
    <rPh sb="10" eb="12">
      <t>セイカツ</t>
    </rPh>
    <rPh sb="12" eb="14">
      <t>カイゴ</t>
    </rPh>
    <rPh sb="15" eb="17">
      <t>ジュウライ</t>
    </rPh>
    <rPh sb="17" eb="18">
      <t>ガタ</t>
    </rPh>
    <phoneticPr fontId="2"/>
  </si>
  <si>
    <t>（介護予防）短期入所生活介護（ユニット型）</t>
    <rPh sb="1" eb="5">
      <t>カイゴヨボウ</t>
    </rPh>
    <rPh sb="6" eb="8">
      <t>タンキ</t>
    </rPh>
    <rPh sb="8" eb="10">
      <t>ニュウショ</t>
    </rPh>
    <rPh sb="10" eb="12">
      <t>セイカツ</t>
    </rPh>
    <rPh sb="12" eb="14">
      <t>カイゴ</t>
    </rPh>
    <rPh sb="19" eb="20">
      <t>ガタ</t>
    </rPh>
    <phoneticPr fontId="2"/>
  </si>
  <si>
    <t>指定介護老人福祉施設（従来型）・（介護予防）短期入所生活介護（従来型）</t>
    <rPh sb="0" eb="2">
      <t>シテイ</t>
    </rPh>
    <rPh sb="2" eb="4">
      <t>カイゴ</t>
    </rPh>
    <rPh sb="4" eb="6">
      <t>ロウジン</t>
    </rPh>
    <rPh sb="6" eb="8">
      <t>フクシ</t>
    </rPh>
    <rPh sb="8" eb="10">
      <t>シセツ</t>
    </rPh>
    <rPh sb="11" eb="13">
      <t>ジュウライ</t>
    </rPh>
    <rPh sb="13" eb="14">
      <t>ガタ</t>
    </rPh>
    <rPh sb="17" eb="21">
      <t>カイゴヨボウ</t>
    </rPh>
    <rPh sb="22" eb="24">
      <t>タンキ</t>
    </rPh>
    <rPh sb="24" eb="26">
      <t>ニュウショ</t>
    </rPh>
    <rPh sb="26" eb="28">
      <t>セイカツ</t>
    </rPh>
    <rPh sb="28" eb="30">
      <t>カイゴ</t>
    </rPh>
    <rPh sb="31" eb="34">
      <t>ジュウライガタ</t>
    </rPh>
    <phoneticPr fontId="2"/>
  </si>
  <si>
    <t>指定介護老人福祉施設（ユニット型）・（介護予防）短期入所生活介護（ユニット型）</t>
    <rPh sb="0" eb="2">
      <t>シテイ</t>
    </rPh>
    <rPh sb="2" eb="4">
      <t>カイゴ</t>
    </rPh>
    <rPh sb="4" eb="6">
      <t>ロウジン</t>
    </rPh>
    <rPh sb="6" eb="8">
      <t>フクシ</t>
    </rPh>
    <rPh sb="8" eb="10">
      <t>シセツ</t>
    </rPh>
    <rPh sb="15" eb="16">
      <t>ガタ</t>
    </rPh>
    <rPh sb="19" eb="23">
      <t>カイゴヨボウ</t>
    </rPh>
    <rPh sb="24" eb="26">
      <t>タンキ</t>
    </rPh>
    <rPh sb="26" eb="28">
      <t>ニュウショ</t>
    </rPh>
    <rPh sb="28" eb="30">
      <t>セイカツ</t>
    </rPh>
    <rPh sb="30" eb="32">
      <t>カイゴ</t>
    </rPh>
    <rPh sb="37" eb="38">
      <t>ガタ</t>
    </rPh>
    <phoneticPr fontId="2"/>
  </si>
  <si>
    <t>社会福祉士</t>
    <rPh sb="0" eb="2">
      <t>シャカイ</t>
    </rPh>
    <rPh sb="2" eb="5">
      <t>フクシシ</t>
    </rPh>
    <phoneticPr fontId="1"/>
  </si>
  <si>
    <t>社会福祉主事任用資格</t>
  </si>
  <si>
    <t>介護福祉士</t>
    <rPh sb="0" eb="5">
      <t>カイゴフクシシ</t>
    </rPh>
    <phoneticPr fontId="2"/>
  </si>
  <si>
    <t>介護支援専門員</t>
    <rPh sb="0" eb="7">
      <t>カイゴシエンセンモンイン</t>
    </rPh>
    <phoneticPr fontId="2"/>
  </si>
  <si>
    <t>介護業務の実務経験が１年以上ある者</t>
  </si>
  <si>
    <t>介護福祉士</t>
    <rPh sb="0" eb="2">
      <t>カイゴ</t>
    </rPh>
    <rPh sb="2" eb="5">
      <t>フクシシ</t>
    </rPh>
    <phoneticPr fontId="1"/>
  </si>
  <si>
    <t>准看護師</t>
    <rPh sb="0" eb="4">
      <t>ジュンカンゴシ</t>
    </rPh>
    <phoneticPr fontId="1"/>
  </si>
  <si>
    <t>実務者研修修了者</t>
    <rPh sb="0" eb="3">
      <t>ジツムシャ</t>
    </rPh>
    <rPh sb="3" eb="5">
      <t>ケンシュウ</t>
    </rPh>
    <rPh sb="5" eb="8">
      <t>シュウリョウシャ</t>
    </rPh>
    <phoneticPr fontId="1"/>
  </si>
  <si>
    <t>介護職員初任者研修修了者</t>
    <rPh sb="0" eb="2">
      <t>カイゴ</t>
    </rPh>
    <rPh sb="2" eb="4">
      <t>ショクイン</t>
    </rPh>
    <rPh sb="4" eb="7">
      <t>ショニンシャ</t>
    </rPh>
    <rPh sb="7" eb="9">
      <t>ケンシュウ</t>
    </rPh>
    <rPh sb="9" eb="12">
      <t>シュウリョウシャ</t>
    </rPh>
    <phoneticPr fontId="1"/>
  </si>
  <si>
    <t>介護職員基礎研修課程修了者</t>
    <rPh sb="0" eb="2">
      <t>カイゴ</t>
    </rPh>
    <rPh sb="2" eb="4">
      <t>ショクイン</t>
    </rPh>
    <rPh sb="4" eb="6">
      <t>キソ</t>
    </rPh>
    <rPh sb="6" eb="8">
      <t>ケンシュウ</t>
    </rPh>
    <rPh sb="8" eb="10">
      <t>カテイ</t>
    </rPh>
    <rPh sb="10" eb="13">
      <t>シュウリョウシャ</t>
    </rPh>
    <phoneticPr fontId="1"/>
  </si>
  <si>
    <t>訪問介護員養成研修１級課程修了者</t>
    <rPh sb="0" eb="5">
      <t>ホウモンカイゴイン</t>
    </rPh>
    <rPh sb="5" eb="9">
      <t>ヨウセイケンシュウ</t>
    </rPh>
    <rPh sb="10" eb="11">
      <t>キュウ</t>
    </rPh>
    <rPh sb="11" eb="13">
      <t>カテイ</t>
    </rPh>
    <rPh sb="13" eb="16">
      <t>シュウリョウシャ</t>
    </rPh>
    <phoneticPr fontId="1"/>
  </si>
  <si>
    <t>訪問介護員養成研修２級課程修了者</t>
    <rPh sb="0" eb="5">
      <t>ホウモンカイゴイン</t>
    </rPh>
    <rPh sb="5" eb="9">
      <t>ヨウセイケンシュウ</t>
    </rPh>
    <rPh sb="10" eb="11">
      <t>キュウ</t>
    </rPh>
    <rPh sb="11" eb="13">
      <t>カテイ</t>
    </rPh>
    <rPh sb="13" eb="16">
      <t>シュウリョウシャ</t>
    </rPh>
    <phoneticPr fontId="1"/>
  </si>
  <si>
    <t>認知症介護基礎研修修了者</t>
    <rPh sb="0" eb="3">
      <t>ニンチショウ</t>
    </rPh>
    <rPh sb="3" eb="7">
      <t>カイゴキソ</t>
    </rPh>
    <rPh sb="7" eb="9">
      <t>ケンシュウ</t>
    </rPh>
    <rPh sb="9" eb="12">
      <t>シュウリョウシャ</t>
    </rPh>
    <phoneticPr fontId="1"/>
  </si>
  <si>
    <t>特養【様式４－１】</t>
    <rPh sb="0" eb="2">
      <t>トクヨウ</t>
    </rPh>
    <rPh sb="3" eb="5">
      <t>ヨウシキ</t>
    </rPh>
    <phoneticPr fontId="3"/>
  </si>
  <si>
    <t>特養【様式４－２】</t>
    <rPh sb="0" eb="2">
      <t>トクヨウ</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</si>
</sst>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0&quot;人&quot;"/>
    <numFmt numFmtId="178" formatCode="#,##0&quot;人&quot;"/>
    <numFmt numFmtId="179" formatCode="#,##0.##"/>
    <numFmt numFmtId="180" formatCode="#,##0.0#"/>
  </numFmts>
  <fonts count="26"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sz val="12"/>
      <name val="游ゴシック"/>
      <family val="3"/>
      <charset val="128"/>
      <scheme val="minor"/>
    </font>
    <font>
      <sz val="12"/>
      <color theme="1"/>
      <name val="游ゴシック"/>
      <family val="3"/>
      <charset val="128"/>
      <scheme val="minor"/>
    </font>
    <font>
      <b/>
      <sz val="12"/>
      <color rgb="FFFF0000"/>
      <name val="HGSｺﾞｼｯｸM"/>
      <family val="3"/>
      <charset val="128"/>
    </font>
    <font>
      <sz val="11"/>
      <color theme="1"/>
      <name val="游ゴシック"/>
      <family val="2"/>
      <charset val="128"/>
      <scheme val="minor"/>
    </font>
    <font>
      <sz val="12"/>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1"/>
      <color rgb="FF000000"/>
      <name val="游ゴシック"/>
      <family val="3"/>
      <charset val="128"/>
      <scheme val="minor"/>
    </font>
    <font>
      <sz val="11"/>
      <color rgb="FF000000"/>
      <name val="Calibri"/>
      <family val="2"/>
    </font>
    <font>
      <sz val="14"/>
      <name val="ＭＳ Ｐゴシック"/>
      <family val="3"/>
      <charset val="128"/>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1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double">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double">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dotted">
        <color indexed="64"/>
      </bottom>
      <diagonal/>
    </border>
    <border>
      <left style="thin">
        <color indexed="64"/>
      </left>
      <right style="thin">
        <color indexed="64"/>
      </right>
      <top/>
      <bottom style="dotted">
        <color indexed="64"/>
      </bottom>
      <diagonal/>
    </border>
    <border>
      <left style="thin">
        <color indexed="64"/>
      </left>
      <right style="medium">
        <color indexed="64"/>
      </right>
      <top/>
      <bottom style="dotted">
        <color indexed="64"/>
      </bottom>
      <diagonal/>
    </border>
    <border>
      <left style="thin">
        <color indexed="64"/>
      </left>
      <right style="double">
        <color indexed="64"/>
      </right>
      <top/>
      <bottom style="dotted">
        <color indexed="64"/>
      </bottom>
      <diagonal/>
    </border>
    <border diagonalUp="1">
      <left style="double">
        <color indexed="64"/>
      </left>
      <right/>
      <top/>
      <bottom style="dotted">
        <color indexed="64"/>
      </bottom>
      <diagonal style="hair">
        <color indexed="64"/>
      </diagonal>
    </border>
    <border diagonalUp="1">
      <left/>
      <right style="medium">
        <color indexed="64"/>
      </right>
      <top/>
      <bottom style="dotted">
        <color indexed="64"/>
      </bottom>
      <diagonal style="hair">
        <color indexed="64"/>
      </diagonal>
    </border>
    <border diagonalUp="1">
      <left style="medium">
        <color indexed="64"/>
      </left>
      <right/>
      <top/>
      <bottom style="dotted">
        <color indexed="64"/>
      </bottom>
      <diagonal style="hair">
        <color indexed="64"/>
      </diagonal>
    </border>
  </borders>
  <cellStyleXfs count="2">
    <xf numFmtId="0" fontId="0" fillId="0" borderId="0">
      <alignment vertical="center"/>
    </xf>
    <xf numFmtId="38" fontId="17" fillId="0" borderId="0" applyFont="0" applyFill="0" applyBorder="0" applyAlignment="0" applyProtection="0">
      <alignment vertical="center"/>
    </xf>
  </cellStyleXfs>
  <cellXfs count="413">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0" fillId="3" borderId="57" xfId="0" applyFill="1" applyBorder="1" applyAlignment="1">
      <alignment horizontal="center" vertical="center"/>
    </xf>
    <xf numFmtId="0" fontId="14" fillId="3" borderId="28" xfId="0" applyFont="1" applyFill="1" applyBorder="1" applyAlignment="1">
      <alignment horizontal="center" vertical="center"/>
    </xf>
    <xf numFmtId="0" fontId="14" fillId="3" borderId="53" xfId="0" applyFont="1" applyFill="1" applyBorder="1" applyAlignment="1">
      <alignment horizontal="center" vertical="center"/>
    </xf>
    <xf numFmtId="0" fontId="15" fillId="3" borderId="38" xfId="0" applyFont="1" applyFill="1" applyBorder="1" applyAlignment="1">
      <alignment vertical="center" shrinkToFit="1"/>
    </xf>
    <xf numFmtId="0" fontId="15" fillId="3" borderId="52" xfId="0" applyFont="1" applyFill="1" applyBorder="1" applyAlignment="1">
      <alignment vertical="center" shrinkToFit="1"/>
    </xf>
    <xf numFmtId="0" fontId="15" fillId="3" borderId="10" xfId="0" applyFont="1" applyFill="1" applyBorder="1" applyAlignment="1">
      <alignment vertical="center" shrinkToFit="1"/>
    </xf>
    <xf numFmtId="0" fontId="15" fillId="3" borderId="8" xfId="0" applyFont="1" applyFill="1" applyBorder="1" applyAlignment="1">
      <alignment vertical="center" shrinkToFit="1"/>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6"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8" fillId="3" borderId="53" xfId="0" applyFont="1" applyFill="1" applyBorder="1" applyAlignment="1">
      <alignment horizontal="center" vertical="center"/>
    </xf>
    <xf numFmtId="0" fontId="15" fillId="3" borderId="54" xfId="0" applyFont="1" applyFill="1" applyBorder="1" applyAlignment="1">
      <alignment horizontal="center" vertical="center"/>
    </xf>
    <xf numFmtId="0" fontId="15" fillId="3" borderId="52" xfId="0" applyFont="1" applyFill="1" applyBorder="1">
      <alignment vertical="center"/>
    </xf>
    <xf numFmtId="0" fontId="15" fillId="3" borderId="34" xfId="0" applyFont="1" applyFill="1" applyBorder="1">
      <alignment vertical="center"/>
    </xf>
    <xf numFmtId="0" fontId="15" fillId="3" borderId="8" xfId="0" applyFont="1" applyFill="1" applyBorder="1">
      <alignment vertical="center"/>
    </xf>
    <xf numFmtId="0" fontId="15" fillId="3" borderId="9" xfId="0" applyFont="1" applyFill="1" applyBorder="1">
      <alignment vertical="center"/>
    </xf>
    <xf numFmtId="0" fontId="15" fillId="3" borderId="17" xfId="0" applyFont="1" applyFill="1" applyBorder="1">
      <alignment vertical="center"/>
    </xf>
    <xf numFmtId="0" fontId="15" fillId="3" borderId="18" xfId="0" applyFont="1" applyFill="1" applyBorder="1">
      <alignment vertical="center"/>
    </xf>
    <xf numFmtId="0" fontId="5" fillId="3" borderId="0" xfId="0" applyFont="1" applyFill="1" applyBorder="1" applyAlignment="1" applyProtection="1">
      <alignment horizontal="center" vertical="center" shrinkToFit="1"/>
      <protection locked="0"/>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4" fillId="3" borderId="0" xfId="0" applyFont="1" applyFill="1" applyBorder="1" applyAlignment="1">
      <alignment vertical="center"/>
    </xf>
    <xf numFmtId="0" fontId="10" fillId="3" borderId="0" xfId="0" applyFont="1" applyFill="1" applyBorder="1" applyAlignment="1">
      <alignment vertical="center"/>
    </xf>
    <xf numFmtId="0" fontId="10" fillId="3" borderId="0" xfId="0" applyFont="1" applyFill="1" applyBorder="1" applyAlignment="1">
      <alignment horizontal="center" vertical="center"/>
    </xf>
    <xf numFmtId="0" fontId="5" fillId="3" borderId="0" xfId="0" applyFont="1" applyFill="1" applyBorder="1" applyAlignment="1">
      <alignment horizontal="center" vertical="center" wrapText="1"/>
    </xf>
    <xf numFmtId="1" fontId="5" fillId="3" borderId="0" xfId="0" applyNumberFormat="1" applyFont="1" applyFill="1" applyBorder="1" applyAlignment="1">
      <alignment horizontal="center" vertical="center" wrapText="1"/>
    </xf>
    <xf numFmtId="0" fontId="5" fillId="3" borderId="8" xfId="0" applyFont="1" applyFill="1" applyBorder="1" applyAlignment="1">
      <alignment horizontal="right" vertical="center"/>
    </xf>
    <xf numFmtId="0" fontId="5" fillId="3" borderId="8" xfId="0" applyFont="1" applyFill="1" applyBorder="1" applyAlignment="1">
      <alignment vertical="center" shrinkToFit="1"/>
    </xf>
    <xf numFmtId="178" fontId="5" fillId="3" borderId="0" xfId="0" applyNumberFormat="1" applyFont="1" applyFill="1" applyBorder="1" applyAlignment="1">
      <alignment horizontal="center" vertical="center"/>
    </xf>
    <xf numFmtId="0" fontId="5" fillId="5" borderId="8" xfId="0" applyFont="1" applyFill="1" applyBorder="1" applyAlignment="1">
      <alignment horizontal="left" vertical="center"/>
    </xf>
    <xf numFmtId="0" fontId="5" fillId="2" borderId="8" xfId="0" applyFont="1" applyFill="1" applyBorder="1" applyAlignment="1">
      <alignment horizontal="left" vertical="center"/>
    </xf>
    <xf numFmtId="0" fontId="5" fillId="3" borderId="8" xfId="0" applyFont="1" applyFill="1" applyBorder="1" applyAlignment="1">
      <alignment horizontal="right" vertical="center"/>
    </xf>
    <xf numFmtId="0" fontId="19" fillId="3" borderId="0" xfId="0" applyFont="1" applyFill="1" applyAlignment="1" applyProtection="1">
      <alignment horizontal="left" vertical="center"/>
    </xf>
    <xf numFmtId="0" fontId="20" fillId="3" borderId="0" xfId="0" applyFont="1" applyFill="1" applyAlignment="1" applyProtection="1">
      <alignment horizontal="center" vertical="center"/>
    </xf>
    <xf numFmtId="0" fontId="20" fillId="3" borderId="0" xfId="0" applyFont="1" applyFill="1" applyProtection="1">
      <alignment vertical="center"/>
    </xf>
    <xf numFmtId="0" fontId="20" fillId="3" borderId="0" xfId="0" applyFont="1" applyFill="1" applyAlignment="1" applyProtection="1">
      <alignment horizontal="left" vertical="center"/>
    </xf>
    <xf numFmtId="0" fontId="21" fillId="3" borderId="0" xfId="0" applyFont="1" applyFill="1">
      <alignment vertical="center"/>
    </xf>
    <xf numFmtId="0" fontId="20" fillId="3" borderId="0" xfId="0" applyFont="1" applyFill="1">
      <alignment vertical="center"/>
    </xf>
    <xf numFmtId="0" fontId="21" fillId="3" borderId="0" xfId="0" applyFont="1" applyFill="1" applyAlignment="1">
      <alignment horizontal="left" vertical="center"/>
    </xf>
    <xf numFmtId="0" fontId="20" fillId="3" borderId="0" xfId="0" applyFont="1" applyFill="1" applyAlignment="1" applyProtection="1">
      <alignment horizontal="center" vertical="center"/>
      <protection locked="0"/>
    </xf>
    <xf numFmtId="0" fontId="20" fillId="5" borderId="8" xfId="0" applyFont="1" applyFill="1" applyBorder="1" applyAlignment="1" applyProtection="1">
      <alignment horizontal="center" vertical="center"/>
      <protection locked="0"/>
    </xf>
    <xf numFmtId="0" fontId="20" fillId="5" borderId="0" xfId="0" applyFont="1" applyFill="1" applyBorder="1" applyAlignment="1" applyProtection="1">
      <alignment horizontal="center" vertical="center"/>
      <protection locked="0"/>
    </xf>
    <xf numFmtId="20" fontId="20" fillId="5" borderId="8" xfId="0" applyNumberFormat="1" applyFont="1" applyFill="1" applyBorder="1" applyAlignment="1" applyProtection="1">
      <alignment horizontal="center" vertical="center"/>
      <protection locked="0"/>
    </xf>
    <xf numFmtId="0" fontId="20" fillId="3" borderId="0" xfId="0" applyFont="1" applyFill="1" applyAlignment="1" applyProtection="1">
      <alignment horizontal="right" vertical="center"/>
      <protection locked="0"/>
    </xf>
    <xf numFmtId="0" fontId="20" fillId="3" borderId="0" xfId="0" applyFont="1" applyFill="1" applyProtection="1">
      <alignment vertical="center"/>
      <protection locked="0"/>
    </xf>
    <xf numFmtId="0" fontId="20" fillId="3" borderId="8" xfId="0" applyNumberFormat="1" applyFont="1" applyFill="1" applyBorder="1" applyAlignment="1" applyProtection="1">
      <alignment horizontal="center" vertical="center"/>
    </xf>
    <xf numFmtId="0" fontId="20" fillId="5" borderId="8" xfId="0" applyFont="1" applyFill="1" applyBorder="1" applyAlignment="1" applyProtection="1">
      <alignment horizontal="left" vertical="center"/>
      <protection locked="0"/>
    </xf>
    <xf numFmtId="20" fontId="20" fillId="3" borderId="8" xfId="0" applyNumberFormat="1" applyFont="1" applyFill="1" applyBorder="1" applyAlignment="1" applyProtection="1">
      <alignment horizontal="center" vertical="center"/>
      <protection locked="0"/>
    </xf>
    <xf numFmtId="0" fontId="22" fillId="5" borderId="45" xfId="0" applyFont="1" applyFill="1" applyBorder="1" applyAlignment="1" applyProtection="1">
      <alignment horizontal="center" vertical="center"/>
      <protection locked="0"/>
    </xf>
    <xf numFmtId="0" fontId="22" fillId="5" borderId="42" xfId="0" applyFont="1" applyFill="1" applyBorder="1" applyAlignment="1" applyProtection="1">
      <alignment horizontal="center" vertical="center"/>
      <protection locked="0"/>
    </xf>
    <xf numFmtId="0" fontId="22" fillId="5" borderId="21" xfId="0" applyFont="1" applyFill="1" applyBorder="1" applyAlignment="1" applyProtection="1">
      <alignment horizontal="center" vertical="center"/>
      <protection locked="0"/>
    </xf>
    <xf numFmtId="0" fontId="8" fillId="2" borderId="84" xfId="0" applyFont="1" applyFill="1" applyBorder="1" applyAlignment="1" applyProtection="1">
      <alignment horizontal="center" vertical="center" shrinkToFit="1"/>
      <protection locked="0"/>
    </xf>
    <xf numFmtId="0" fontId="8" fillId="2" borderId="98" xfId="0" applyFont="1" applyFill="1" applyBorder="1" applyAlignment="1" applyProtection="1">
      <alignment horizontal="center" vertical="center" shrinkToFit="1"/>
      <protection locked="0"/>
    </xf>
    <xf numFmtId="0" fontId="8" fillId="2" borderId="83" xfId="0" applyFont="1" applyFill="1" applyBorder="1" applyAlignment="1" applyProtection="1">
      <alignment horizontal="center" vertical="center" shrinkToFit="1"/>
      <protection locked="0"/>
    </xf>
    <xf numFmtId="0" fontId="8" fillId="2" borderId="73" xfId="0" applyFont="1" applyFill="1" applyBorder="1" applyAlignment="1" applyProtection="1">
      <alignment horizontal="center" vertical="center" shrinkToFit="1"/>
      <protection locked="0"/>
    </xf>
    <xf numFmtId="0" fontId="8" fillId="2" borderId="75" xfId="0" applyFont="1" applyFill="1" applyBorder="1" applyAlignment="1" applyProtection="1">
      <alignment horizontal="center" vertical="center" shrinkToFit="1"/>
      <protection locked="0"/>
    </xf>
    <xf numFmtId="0" fontId="8" fillId="2" borderId="74" xfId="0" applyFont="1" applyFill="1" applyBorder="1" applyAlignment="1" applyProtection="1">
      <alignment horizontal="center" vertical="center" shrinkToFit="1"/>
      <protection locked="0"/>
    </xf>
    <xf numFmtId="0" fontId="8" fillId="2" borderId="82" xfId="0" applyFont="1" applyFill="1" applyBorder="1" applyAlignment="1" applyProtection="1">
      <alignment horizontal="center" vertical="center" shrinkToFit="1"/>
      <protection locked="0"/>
    </xf>
    <xf numFmtId="0" fontId="5"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8" xfId="0" applyFont="1" applyBorder="1" applyAlignment="1">
      <alignment vertical="center"/>
    </xf>
    <xf numFmtId="0" fontId="5" fillId="0" borderId="49" xfId="0" applyFont="1" applyBorder="1" applyAlignment="1">
      <alignment vertical="center"/>
    </xf>
    <xf numFmtId="0" fontId="5" fillId="0" borderId="70" xfId="0" applyFont="1" applyBorder="1" applyAlignment="1">
      <alignment vertical="center"/>
    </xf>
    <xf numFmtId="0" fontId="5" fillId="0" borderId="32" xfId="0" applyFont="1" applyBorder="1" applyAlignment="1">
      <alignment vertical="center"/>
    </xf>
    <xf numFmtId="0" fontId="5" fillId="0" borderId="33" xfId="0" applyFont="1" applyBorder="1" applyAlignment="1">
      <alignment vertical="center"/>
    </xf>
    <xf numFmtId="0" fontId="5" fillId="0" borderId="46" xfId="0" applyFont="1" applyBorder="1" applyAlignment="1">
      <alignment vertical="center"/>
    </xf>
    <xf numFmtId="0" fontId="5" fillId="0" borderId="0" xfId="0" applyFont="1" applyBorder="1" applyAlignment="1">
      <alignment vertical="center"/>
    </xf>
    <xf numFmtId="0" fontId="5" fillId="0" borderId="6" xfId="0" applyFont="1" applyBorder="1" applyAlignment="1">
      <alignment vertical="center"/>
    </xf>
    <xf numFmtId="0" fontId="5" fillId="0" borderId="55" xfId="0" applyFont="1" applyBorder="1" applyAlignment="1">
      <alignment vertical="center"/>
    </xf>
    <xf numFmtId="0" fontId="5" fillId="0" borderId="41" xfId="0" applyFont="1" applyBorder="1" applyAlignment="1">
      <alignment vertical="center"/>
    </xf>
    <xf numFmtId="0" fontId="5" fillId="0" borderId="56" xfId="0" applyFont="1" applyBorder="1" applyAlignment="1">
      <alignment vertical="center"/>
    </xf>
    <xf numFmtId="0" fontId="5" fillId="0" borderId="72" xfId="0" applyFont="1" applyBorder="1" applyAlignment="1">
      <alignment vertical="center"/>
    </xf>
    <xf numFmtId="0" fontId="1" fillId="3" borderId="0" xfId="0" applyFont="1" applyFill="1" applyBorder="1" applyAlignment="1" applyProtection="1">
      <alignment horizontal="center" vertical="center" wrapText="1"/>
      <protection locked="0"/>
    </xf>
    <xf numFmtId="0" fontId="1" fillId="0" borderId="0" xfId="0" applyFont="1" applyFill="1" applyBorder="1" applyAlignment="1">
      <alignment vertical="center"/>
    </xf>
    <xf numFmtId="0" fontId="1" fillId="0" borderId="0" xfId="0" applyFont="1" applyFill="1" applyBorder="1" applyAlignment="1">
      <alignment horizontal="left" vertical="center"/>
    </xf>
    <xf numFmtId="0" fontId="1" fillId="3" borderId="0" xfId="0" applyFont="1" applyFill="1" applyBorder="1" applyAlignment="1">
      <alignment horizontal="center" vertical="center" wrapText="1"/>
    </xf>
    <xf numFmtId="1" fontId="1" fillId="3" borderId="0" xfId="0" applyNumberFormat="1" applyFont="1" applyFill="1" applyBorder="1" applyAlignment="1">
      <alignment horizontal="center" vertical="center" wrapText="1"/>
    </xf>
    <xf numFmtId="0" fontId="1" fillId="0" borderId="0" xfId="0" applyFont="1" applyFill="1" applyAlignment="1">
      <alignment vertical="center"/>
    </xf>
    <xf numFmtId="0" fontId="1" fillId="0" borderId="0" xfId="0" applyFont="1" applyFill="1" applyBorder="1" applyAlignment="1">
      <alignment horizontal="centerContinuous" vertical="center"/>
    </xf>
    <xf numFmtId="0" fontId="1" fillId="0" borderId="0" xfId="0" applyFont="1" applyFill="1" applyAlignment="1">
      <alignment horizontal="centerContinuous" vertical="center"/>
    </xf>
    <xf numFmtId="0" fontId="1" fillId="0" borderId="0" xfId="0" applyFont="1" applyFill="1" applyBorder="1" applyAlignment="1">
      <alignment horizontal="center" vertical="center"/>
    </xf>
    <xf numFmtId="0" fontId="1" fillId="3" borderId="0" xfId="0" applyFont="1" applyFill="1" applyBorder="1" applyAlignment="1" applyProtection="1">
      <alignment horizontal="center" vertical="center" shrinkToFit="1"/>
      <protection locked="0"/>
    </xf>
    <xf numFmtId="0" fontId="1" fillId="3" borderId="0" xfId="0" applyFont="1" applyFill="1" applyBorder="1" applyAlignment="1" applyProtection="1">
      <alignment horizontal="left" vertical="center" wrapText="1"/>
      <protection locked="0"/>
    </xf>
    <xf numFmtId="0" fontId="1" fillId="3" borderId="0" xfId="0" applyFont="1" applyFill="1" applyBorder="1" applyAlignment="1">
      <alignment vertical="center"/>
    </xf>
    <xf numFmtId="0" fontId="1" fillId="3" borderId="0" xfId="0" applyFont="1" applyFill="1" applyBorder="1" applyAlignment="1">
      <alignment horizontal="center" vertical="center"/>
    </xf>
    <xf numFmtId="0" fontId="1" fillId="0" borderId="0" xfId="0" applyFont="1" applyFill="1" applyBorder="1" applyAlignment="1">
      <alignment horizontal="right" vertical="center"/>
    </xf>
    <xf numFmtId="0" fontId="1" fillId="3" borderId="0" xfId="0" applyFont="1" applyFill="1">
      <alignment vertical="center"/>
    </xf>
    <xf numFmtId="179" fontId="1" fillId="0" borderId="0" xfId="0" applyNumberFormat="1" applyFont="1" applyFill="1" applyBorder="1" applyAlignment="1">
      <alignment vertical="center"/>
    </xf>
    <xf numFmtId="179" fontId="1" fillId="0" borderId="0" xfId="0" applyNumberFormat="1" applyFont="1" applyFill="1" applyAlignment="1">
      <alignment vertical="center"/>
    </xf>
    <xf numFmtId="0" fontId="1" fillId="0" borderId="8" xfId="0" applyFont="1" applyFill="1" applyBorder="1" applyAlignment="1">
      <alignment horizontal="center" vertical="center"/>
    </xf>
    <xf numFmtId="0" fontId="9" fillId="0" borderId="0" xfId="0" applyFont="1" applyFill="1" applyAlignment="1">
      <alignment horizontal="right" vertical="center"/>
    </xf>
    <xf numFmtId="0" fontId="9" fillId="0" borderId="0" xfId="0" applyFont="1" applyFill="1" applyAlignment="1">
      <alignment vertical="center"/>
    </xf>
    <xf numFmtId="0" fontId="8" fillId="0" borderId="1"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 fillId="0" borderId="0" xfId="0" applyFont="1" applyFill="1" applyBorder="1" applyAlignment="1" applyProtection="1">
      <alignment horizontal="right" vertical="center"/>
    </xf>
    <xf numFmtId="0" fontId="8" fillId="3" borderId="1" xfId="0" applyFont="1" applyFill="1" applyBorder="1" applyAlignment="1" applyProtection="1">
      <alignment horizontal="center" vertical="center" shrinkToFit="1"/>
    </xf>
    <xf numFmtId="0" fontId="8" fillId="3" borderId="31" xfId="0" applyFont="1" applyFill="1" applyBorder="1" applyAlignment="1" applyProtection="1">
      <alignment horizontal="center" vertical="center" shrinkToFit="1"/>
    </xf>
    <xf numFmtId="0" fontId="8" fillId="3" borderId="5" xfId="0" applyFont="1" applyFill="1" applyBorder="1" applyAlignment="1" applyProtection="1">
      <alignment horizontal="center" vertical="center" shrinkToFit="1"/>
    </xf>
    <xf numFmtId="0" fontId="8" fillId="3" borderId="30" xfId="0" applyFont="1" applyFill="1" applyBorder="1" applyAlignment="1" applyProtection="1">
      <alignment horizontal="center" vertical="center" shrinkToFit="1"/>
    </xf>
    <xf numFmtId="0" fontId="8" fillId="3" borderId="32" xfId="0" applyFont="1" applyFill="1" applyBorder="1" applyAlignment="1" applyProtection="1">
      <alignment horizontal="center" vertical="center" shrinkToFit="1"/>
    </xf>
    <xf numFmtId="0" fontId="8" fillId="3" borderId="44" xfId="0" applyFont="1" applyFill="1" applyBorder="1" applyAlignment="1" applyProtection="1">
      <alignment horizontal="center" vertical="center" shrinkToFit="1"/>
    </xf>
    <xf numFmtId="0" fontId="9" fillId="0" borderId="0" xfId="0" applyFont="1" applyAlignment="1" applyProtection="1">
      <alignment horizontal="left" vertical="center"/>
    </xf>
    <xf numFmtId="0" fontId="9" fillId="0" borderId="0" xfId="0" applyFont="1" applyAlignment="1" applyProtection="1">
      <alignment horizontal="righ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9" fillId="0" borderId="0" xfId="0" applyFont="1" applyAlignment="1" applyProtection="1">
      <alignment horizontal="center" vertical="center"/>
    </xf>
    <xf numFmtId="180" fontId="8" fillId="0" borderId="51" xfId="0" applyNumberFormat="1" applyFont="1" applyBorder="1" applyAlignment="1">
      <alignment horizontal="center" vertical="center" shrinkToFit="1"/>
    </xf>
    <xf numFmtId="180" fontId="8" fillId="0" borderId="47" xfId="0" applyNumberFormat="1" applyFont="1" applyBorder="1" applyAlignment="1">
      <alignment horizontal="center" vertical="center" shrinkToFit="1"/>
    </xf>
    <xf numFmtId="180" fontId="8" fillId="0" borderId="50" xfId="0" applyNumberFormat="1" applyFont="1" applyBorder="1" applyAlignment="1">
      <alignment horizontal="center" vertical="center" shrinkToFit="1"/>
    </xf>
    <xf numFmtId="180" fontId="8" fillId="0" borderId="66" xfId="0" applyNumberFormat="1" applyFont="1" applyBorder="1" applyAlignment="1">
      <alignment horizontal="center" vertical="center" shrinkToFit="1"/>
    </xf>
    <xf numFmtId="180" fontId="8" fillId="0" borderId="67" xfId="0" applyNumberFormat="1" applyFont="1" applyBorder="1" applyAlignment="1">
      <alignment horizontal="center" vertical="center" shrinkToFit="1"/>
    </xf>
    <xf numFmtId="180" fontId="8" fillId="0" borderId="68" xfId="0" applyNumberFormat="1" applyFont="1" applyBorder="1" applyAlignment="1">
      <alignment horizontal="center" vertical="center" shrinkToFit="1"/>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1" fillId="0" borderId="0" xfId="0" applyFont="1" applyFill="1" applyBorder="1" applyAlignment="1">
      <alignment horizontal="center" vertical="center"/>
    </xf>
    <xf numFmtId="0" fontId="1" fillId="0" borderId="8" xfId="0" applyFont="1" applyFill="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180" fontId="8" fillId="0" borderId="69" xfId="0" applyNumberFormat="1" applyFont="1" applyBorder="1" applyAlignment="1">
      <alignment horizontal="center" vertical="center" shrinkToFit="1"/>
    </xf>
    <xf numFmtId="0" fontId="8" fillId="3" borderId="13" xfId="0" applyFont="1" applyFill="1" applyBorder="1" applyAlignment="1" applyProtection="1">
      <alignment horizontal="center" vertical="center" shrinkToFit="1"/>
    </xf>
    <xf numFmtId="0" fontId="8" fillId="3" borderId="29" xfId="0" applyFont="1" applyFill="1" applyBorder="1" applyAlignment="1" applyProtection="1">
      <alignment horizontal="center" vertical="center" shrinkToFit="1"/>
    </xf>
    <xf numFmtId="0" fontId="5" fillId="0" borderId="99" xfId="0" applyFont="1" applyBorder="1" applyAlignment="1">
      <alignment vertical="center"/>
    </xf>
    <xf numFmtId="0" fontId="5" fillId="0" borderId="100" xfId="0" applyFont="1" applyBorder="1" applyAlignment="1">
      <alignment vertical="center"/>
    </xf>
    <xf numFmtId="0" fontId="5" fillId="0" borderId="96" xfId="0" applyFont="1" applyBorder="1" applyAlignment="1">
      <alignment vertical="center"/>
    </xf>
    <xf numFmtId="0" fontId="5" fillId="0" borderId="5" xfId="0" applyFont="1" applyBorder="1" applyAlignment="1">
      <alignment vertical="center"/>
    </xf>
    <xf numFmtId="0" fontId="5" fillId="0" borderId="101" xfId="0" applyFont="1" applyBorder="1" applyAlignment="1">
      <alignment vertical="center"/>
    </xf>
    <xf numFmtId="0" fontId="5" fillId="0" borderId="71" xfId="0" applyFont="1" applyBorder="1" applyAlignment="1">
      <alignment vertical="center"/>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0" xfId="0" applyFont="1" applyBorder="1" applyAlignment="1">
      <alignment vertical="center" wrapText="1"/>
    </xf>
    <xf numFmtId="0" fontId="8" fillId="0" borderId="6"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18" fillId="3" borderId="10" xfId="0" applyFont="1" applyFill="1" applyBorder="1">
      <alignment vertical="center"/>
    </xf>
    <xf numFmtId="0" fontId="18" fillId="3" borderId="16" xfId="0" applyFont="1" applyFill="1" applyBorder="1">
      <alignment vertical="center"/>
    </xf>
    <xf numFmtId="0" fontId="15" fillId="3" borderId="17" xfId="0" applyFont="1" applyFill="1" applyBorder="1" applyAlignment="1">
      <alignment vertical="center" shrinkToFit="1"/>
    </xf>
    <xf numFmtId="0" fontId="8" fillId="3" borderId="23" xfId="0" applyFont="1" applyFill="1" applyBorder="1" applyAlignment="1" applyProtection="1">
      <alignment horizontal="center" vertical="center" shrinkToFit="1"/>
    </xf>
    <xf numFmtId="0" fontId="8" fillId="3" borderId="22" xfId="0" applyFont="1" applyFill="1" applyBorder="1" applyAlignment="1" applyProtection="1">
      <alignment horizontal="center" vertical="center" shrinkToFit="1"/>
    </xf>
    <xf numFmtId="0" fontId="23" fillId="3" borderId="0" xfId="0" applyFont="1" applyFill="1" applyAlignment="1">
      <alignment horizontal="left" vertical="center"/>
    </xf>
    <xf numFmtId="0" fontId="23" fillId="0" borderId="0" xfId="0" applyFont="1" applyAlignment="1">
      <alignment horizontal="left" vertical="center"/>
    </xf>
    <xf numFmtId="0" fontId="8" fillId="0" borderId="0" xfId="0" applyFont="1" applyBorder="1" applyProtection="1">
      <alignment vertical="center"/>
    </xf>
    <xf numFmtId="0" fontId="8" fillId="0" borderId="0" xfId="0" applyFont="1" applyAlignment="1" applyProtection="1">
      <alignment horizontal="center" vertical="center"/>
    </xf>
    <xf numFmtId="0" fontId="25" fillId="0" borderId="0" xfId="0" applyFont="1" applyAlignment="1">
      <alignment vertical="center"/>
    </xf>
    <xf numFmtId="0" fontId="8" fillId="2" borderId="104" xfId="0" applyFont="1" applyFill="1" applyBorder="1" applyAlignment="1" applyProtection="1">
      <alignment horizontal="center" vertical="center" shrinkToFit="1"/>
      <protection locked="0"/>
    </xf>
    <xf numFmtId="0" fontId="8" fillId="2" borderId="105" xfId="0" applyFont="1" applyFill="1" applyBorder="1" applyAlignment="1" applyProtection="1">
      <alignment horizontal="center" vertical="center" shrinkToFit="1"/>
      <protection locked="0"/>
    </xf>
    <xf numFmtId="0" fontId="8" fillId="2" borderId="106" xfId="0" applyFont="1" applyFill="1" applyBorder="1" applyAlignment="1" applyProtection="1">
      <alignment horizontal="center" vertical="center" shrinkToFit="1"/>
      <protection locked="0"/>
    </xf>
    <xf numFmtId="0" fontId="8" fillId="2" borderId="107" xfId="0" applyFont="1" applyFill="1" applyBorder="1" applyAlignment="1" applyProtection="1">
      <alignment horizontal="center" vertical="center" shrinkToFit="1"/>
      <protection locked="0"/>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5"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2" xfId="0" quotePrefix="1" applyFont="1" applyBorder="1" applyAlignment="1">
      <alignment horizontal="center" vertical="center"/>
    </xf>
    <xf numFmtId="0" fontId="8" fillId="0" borderId="2" xfId="0" applyFont="1" applyBorder="1" applyAlignment="1">
      <alignment horizontal="center" vertical="center"/>
    </xf>
    <xf numFmtId="0" fontId="5" fillId="0" borderId="35"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5" borderId="11" xfId="0" applyFont="1" applyFill="1" applyBorder="1" applyAlignment="1" applyProtection="1">
      <alignment horizontal="center" vertical="center"/>
      <protection locked="0"/>
    </xf>
    <xf numFmtId="0" fontId="8" fillId="5"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8" fillId="0" borderId="61" xfId="0" applyFont="1" applyBorder="1" applyAlignment="1">
      <alignment horizontal="center" vertical="center"/>
    </xf>
    <xf numFmtId="0" fontId="8" fillId="0" borderId="62" xfId="0" applyFont="1" applyBorder="1" applyAlignment="1">
      <alignment horizontal="center" vertical="center"/>
    </xf>
    <xf numFmtId="0" fontId="8" fillId="0" borderId="63" xfId="0" applyFont="1" applyBorder="1" applyAlignment="1">
      <alignment horizontal="center" vertical="center"/>
    </xf>
    <xf numFmtId="0" fontId="10" fillId="0" borderId="58" xfId="0" applyFont="1" applyBorder="1" applyAlignment="1">
      <alignment horizontal="center" vertical="center" wrapText="1"/>
    </xf>
    <xf numFmtId="0" fontId="10" fillId="0" borderId="59" xfId="0" applyFont="1" applyBorder="1" applyAlignment="1">
      <alignment horizontal="center" vertical="center" wrapText="1"/>
    </xf>
    <xf numFmtId="0" fontId="10" fillId="0" borderId="60" xfId="0" applyFont="1" applyBorder="1" applyAlignment="1">
      <alignment horizontal="center" vertical="center" wrapText="1"/>
    </xf>
    <xf numFmtId="0" fontId="8" fillId="0" borderId="3" xfId="0" applyFont="1" applyBorder="1" applyAlignment="1">
      <alignment horizontal="center" vertical="center"/>
    </xf>
    <xf numFmtId="0" fontId="8" fillId="0" borderId="12" xfId="0" applyFont="1" applyBorder="1" applyAlignment="1">
      <alignment horizontal="center" vertical="center"/>
    </xf>
    <xf numFmtId="0" fontId="8" fillId="0" borderId="0" xfId="0" applyFont="1" applyBorder="1" applyAlignment="1">
      <alignment horizontal="center" vertical="center"/>
    </xf>
    <xf numFmtId="0" fontId="8" fillId="0" borderId="6" xfId="0" applyFont="1" applyBorder="1" applyAlignment="1">
      <alignment horizontal="center" vertical="center"/>
    </xf>
    <xf numFmtId="0" fontId="8" fillId="0" borderId="20" xfId="0" applyFont="1" applyBorder="1" applyAlignment="1">
      <alignment horizontal="center" vertical="center"/>
    </xf>
    <xf numFmtId="0" fontId="8" fillId="0" borderId="14" xfId="0" applyFont="1" applyBorder="1" applyAlignment="1">
      <alignment horizontal="center" vertical="center"/>
    </xf>
    <xf numFmtId="0" fontId="8" fillId="0" borderId="15" xfId="0" applyFont="1" applyBorder="1" applyAlignment="1">
      <alignment horizontal="center" vertical="center"/>
    </xf>
    <xf numFmtId="0" fontId="1" fillId="0" borderId="1"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9" xfId="0" applyFont="1" applyBorder="1" applyAlignment="1">
      <alignment horizontal="center" vertical="center" wrapText="1"/>
    </xf>
    <xf numFmtId="0" fontId="8" fillId="5" borderId="11" xfId="0" applyFont="1" applyFill="1" applyBorder="1" applyAlignment="1" applyProtection="1">
      <alignment horizontal="center" vertical="center" shrinkToFit="1"/>
      <protection locked="0"/>
    </xf>
    <xf numFmtId="0" fontId="8" fillId="5" borderId="24" xfId="0" applyFont="1" applyFill="1" applyBorder="1" applyAlignment="1" applyProtection="1">
      <alignment horizontal="center" vertical="center" shrinkToFit="1"/>
      <protection locked="0"/>
    </xf>
    <xf numFmtId="0" fontId="8" fillId="5" borderId="10" xfId="0" applyFont="1" applyFill="1" applyBorder="1" applyAlignment="1" applyProtection="1">
      <alignment horizontal="center" vertical="center" shrinkToFit="1"/>
      <protection locked="0"/>
    </xf>
    <xf numFmtId="0" fontId="8" fillId="0" borderId="92" xfId="0" applyFont="1" applyBorder="1" applyAlignment="1">
      <alignment horizontal="center" vertical="center" wrapText="1"/>
    </xf>
    <xf numFmtId="0" fontId="8" fillId="0" borderId="93" xfId="0" applyFont="1" applyBorder="1" applyAlignment="1">
      <alignment horizontal="center" vertical="center" wrapText="1"/>
    </xf>
    <xf numFmtId="1" fontId="8" fillId="0" borderId="94" xfId="0" applyNumberFormat="1" applyFont="1" applyBorder="1" applyAlignment="1">
      <alignment horizontal="center" vertical="center" wrapText="1"/>
    </xf>
    <xf numFmtId="1" fontId="8" fillId="0" borderId="93" xfId="0" applyNumberFormat="1" applyFont="1" applyBorder="1" applyAlignment="1">
      <alignment horizontal="center" vertical="center" wrapText="1"/>
    </xf>
    <xf numFmtId="0" fontId="8" fillId="5" borderId="43" xfId="0" applyFont="1" applyFill="1" applyBorder="1" applyAlignment="1" applyProtection="1">
      <alignment horizontal="left" vertical="center" wrapText="1"/>
      <protection locked="0"/>
    </xf>
    <xf numFmtId="0" fontId="8" fillId="5" borderId="33" xfId="0" applyFont="1" applyFill="1" applyBorder="1" applyAlignment="1" applyProtection="1">
      <alignment horizontal="left" vertical="center" wrapText="1"/>
      <protection locked="0"/>
    </xf>
    <xf numFmtId="0" fontId="8" fillId="5" borderId="46" xfId="0" applyFont="1" applyFill="1" applyBorder="1" applyAlignment="1" applyProtection="1">
      <alignment horizontal="left" vertical="center" wrapText="1"/>
      <protection locked="0"/>
    </xf>
    <xf numFmtId="0" fontId="8" fillId="5" borderId="12"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180" fontId="8" fillId="0" borderId="85" xfId="0" applyNumberFormat="1" applyFont="1" applyBorder="1" applyAlignment="1">
      <alignment horizontal="center" vertical="center" wrapText="1"/>
    </xf>
    <xf numFmtId="180" fontId="8" fillId="0" borderId="70" xfId="0" applyNumberFormat="1" applyFont="1" applyBorder="1" applyAlignment="1">
      <alignment horizontal="center" vertical="center" wrapText="1"/>
    </xf>
    <xf numFmtId="180" fontId="8" fillId="0" borderId="86" xfId="0" applyNumberFormat="1" applyFont="1" applyBorder="1" applyAlignment="1">
      <alignment horizontal="center" vertical="center" wrapText="1"/>
    </xf>
    <xf numFmtId="0" fontId="8" fillId="0" borderId="65" xfId="0" applyFont="1" applyBorder="1" applyAlignment="1">
      <alignment horizontal="center" vertical="center"/>
    </xf>
    <xf numFmtId="0" fontId="8" fillId="0" borderId="64" xfId="0" applyFont="1" applyBorder="1" applyAlignment="1">
      <alignment horizontal="center" vertical="center"/>
    </xf>
    <xf numFmtId="0" fontId="8" fillId="2" borderId="62" xfId="0" applyFont="1" applyFill="1" applyBorder="1" applyAlignment="1" applyProtection="1">
      <alignment horizontal="center" vertical="center"/>
      <protection locked="0"/>
    </xf>
    <xf numFmtId="0" fontId="8" fillId="4" borderId="62" xfId="0" applyFont="1" applyFill="1" applyBorder="1" applyAlignment="1" applyProtection="1">
      <alignment horizontal="center" vertical="center"/>
      <protection locked="0"/>
    </xf>
    <xf numFmtId="0" fontId="8" fillId="2" borderId="26" xfId="0" applyFont="1" applyFill="1" applyBorder="1" applyAlignment="1" applyProtection="1">
      <alignment horizontal="center" vertical="center"/>
      <protection locked="0"/>
    </xf>
    <xf numFmtId="0" fontId="8" fillId="4" borderId="25" xfId="0" applyFont="1" applyFill="1" applyBorder="1" applyAlignment="1" applyProtection="1">
      <alignment horizontal="center" vertical="center"/>
      <protection locked="0"/>
    </xf>
    <xf numFmtId="0" fontId="8" fillId="4" borderId="26" xfId="0" applyFont="1" applyFill="1" applyBorder="1" applyAlignment="1" applyProtection="1">
      <alignment horizontal="center" vertical="center"/>
      <protection locked="0"/>
    </xf>
    <xf numFmtId="0" fontId="8" fillId="2" borderId="43" xfId="0" applyFont="1" applyFill="1" applyBorder="1" applyAlignment="1" applyProtection="1">
      <alignment horizontal="center" vertical="center" shrinkToFit="1"/>
      <protection locked="0"/>
    </xf>
    <xf numFmtId="0" fontId="8" fillId="2" borderId="44"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32" xfId="0" applyFont="1" applyFill="1" applyBorder="1" applyAlignment="1" applyProtection="1">
      <alignment horizontal="center" vertical="center" wrapText="1"/>
      <protection locked="0"/>
    </xf>
    <xf numFmtId="0" fontId="8" fillId="2" borderId="44"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5" borderId="102" xfId="0" applyFont="1" applyFill="1" applyBorder="1" applyAlignment="1" applyProtection="1">
      <alignment horizontal="center" vertical="center" shrinkToFit="1"/>
      <protection locked="0"/>
    </xf>
    <xf numFmtId="0" fontId="8" fillId="5" borderId="77" xfId="0" applyFont="1" applyFill="1" applyBorder="1" applyAlignment="1" applyProtection="1">
      <alignment horizontal="center" vertical="center" shrinkToFit="1"/>
      <protection locked="0"/>
    </xf>
    <xf numFmtId="0" fontId="8" fillId="5" borderId="38" xfId="0" applyFont="1" applyFill="1" applyBorder="1" applyAlignment="1" applyProtection="1">
      <alignment horizontal="center" vertical="center" shrinkToFit="1"/>
      <protection locked="0"/>
    </xf>
    <xf numFmtId="0" fontId="8" fillId="0" borderId="89" xfId="0" applyFont="1" applyBorder="1" applyAlignment="1">
      <alignment horizontal="center" vertical="center" wrapText="1"/>
    </xf>
    <xf numFmtId="0" fontId="8" fillId="0" borderId="90" xfId="0" applyFont="1" applyBorder="1" applyAlignment="1">
      <alignment horizontal="center" vertical="center" wrapText="1"/>
    </xf>
    <xf numFmtId="1" fontId="8" fillId="0" borderId="91" xfId="0" applyNumberFormat="1" applyFont="1" applyBorder="1" applyAlignment="1">
      <alignment horizontal="center" vertical="center" wrapText="1"/>
    </xf>
    <xf numFmtId="1" fontId="8" fillId="0" borderId="90" xfId="0" applyNumberFormat="1" applyFont="1" applyBorder="1" applyAlignment="1">
      <alignment horizontal="center" vertical="center" wrapText="1"/>
    </xf>
    <xf numFmtId="0" fontId="8" fillId="5" borderId="4" xfId="0" applyFont="1" applyFill="1" applyBorder="1" applyAlignment="1" applyProtection="1">
      <alignment horizontal="left" vertical="center" wrapText="1"/>
      <protection locked="0"/>
    </xf>
    <xf numFmtId="0" fontId="8" fillId="5" borderId="2" xfId="0" applyFont="1" applyFill="1" applyBorder="1" applyAlignment="1" applyProtection="1">
      <alignment horizontal="left" vertical="center" wrapText="1"/>
      <protection locked="0"/>
    </xf>
    <xf numFmtId="0" fontId="8" fillId="5" borderId="3" xfId="0" applyFont="1" applyFill="1" applyBorder="1" applyAlignment="1" applyProtection="1">
      <alignment horizontal="left" vertical="center" wrapText="1"/>
      <protection locked="0"/>
    </xf>
    <xf numFmtId="0" fontId="8" fillId="2" borderId="61" xfId="0" applyFont="1" applyFill="1" applyBorder="1" applyAlignment="1" applyProtection="1">
      <alignment horizontal="center" vertical="center"/>
      <protection locked="0"/>
    </xf>
    <xf numFmtId="0" fontId="8" fillId="2" borderId="76" xfId="0" applyFont="1" applyFill="1" applyBorder="1" applyAlignment="1" applyProtection="1">
      <alignment horizontal="center" vertical="center"/>
      <protection locked="0"/>
    </xf>
    <xf numFmtId="0" fontId="8" fillId="4" borderId="77" xfId="0" applyFont="1" applyFill="1" applyBorder="1" applyAlignment="1" applyProtection="1">
      <alignment horizontal="center" vertical="center"/>
      <protection locked="0"/>
    </xf>
    <xf numFmtId="0" fontId="8" fillId="4" borderId="78" xfId="0" applyFont="1" applyFill="1" applyBorder="1" applyAlignment="1" applyProtection="1">
      <alignment horizontal="center" vertical="center"/>
      <protection locked="0"/>
    </xf>
    <xf numFmtId="0" fontId="8" fillId="2" borderId="4"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5" borderId="39" xfId="0" applyFont="1" applyFill="1" applyBorder="1" applyAlignment="1" applyProtection="1">
      <alignment horizontal="left" vertical="center" wrapText="1"/>
      <protection locked="0"/>
    </xf>
    <xf numFmtId="0" fontId="8" fillId="5" borderId="27" xfId="0" applyFont="1" applyFill="1" applyBorder="1" applyAlignment="1" applyProtection="1">
      <alignment horizontal="left" vertical="center" wrapText="1"/>
      <protection locked="0"/>
    </xf>
    <xf numFmtId="0" fontId="8" fillId="5" borderId="40" xfId="0" applyFont="1" applyFill="1" applyBorder="1" applyAlignment="1" applyProtection="1">
      <alignment horizontal="left" vertical="center" wrapText="1"/>
      <protection locked="0"/>
    </xf>
    <xf numFmtId="180" fontId="8" fillId="0" borderId="87" xfId="0" applyNumberFormat="1" applyFont="1" applyBorder="1" applyAlignment="1">
      <alignment horizontal="center" vertical="center" wrapText="1"/>
    </xf>
    <xf numFmtId="180" fontId="8" fillId="0" borderId="71" xfId="0" applyNumberFormat="1" applyFont="1" applyBorder="1" applyAlignment="1">
      <alignment horizontal="center" vertical="center" wrapText="1"/>
    </xf>
    <xf numFmtId="180" fontId="8" fillId="0" borderId="88" xfId="0" applyNumberFormat="1" applyFont="1" applyBorder="1" applyAlignment="1">
      <alignment horizontal="center" vertical="center" wrapText="1"/>
    </xf>
    <xf numFmtId="0" fontId="8" fillId="2" borderId="39"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3"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0" borderId="60" xfId="0" applyFont="1" applyBorder="1" applyAlignment="1">
      <alignment horizontal="center" vertical="center"/>
    </xf>
    <xf numFmtId="0" fontId="8" fillId="4" borderId="63" xfId="0" applyFont="1" applyFill="1" applyBorder="1" applyAlignment="1" applyProtection="1">
      <alignment horizontal="center" vertical="center"/>
      <protection locked="0"/>
    </xf>
    <xf numFmtId="0" fontId="8" fillId="4" borderId="79" xfId="0" applyFont="1" applyFill="1" applyBorder="1" applyAlignment="1" applyProtection="1">
      <alignment horizontal="center" vertical="center"/>
      <protection locked="0"/>
    </xf>
    <xf numFmtId="0" fontId="8" fillId="4" borderId="80" xfId="0" applyFont="1" applyFill="1" applyBorder="1" applyAlignment="1" applyProtection="1">
      <alignment horizontal="center" vertical="center"/>
      <protection locked="0"/>
    </xf>
    <xf numFmtId="0" fontId="8" fillId="4" borderId="81" xfId="0" applyFont="1" applyFill="1" applyBorder="1" applyAlignment="1" applyProtection="1">
      <alignment horizontal="center" vertical="center"/>
      <protection locked="0"/>
    </xf>
    <xf numFmtId="0" fontId="8" fillId="2" borderId="20"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1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5" borderId="23" xfId="0" applyFont="1" applyFill="1" applyBorder="1" applyAlignment="1" applyProtection="1">
      <alignment horizontal="center" vertical="center" shrinkToFit="1"/>
      <protection locked="0"/>
    </xf>
    <xf numFmtId="0" fontId="8" fillId="5" borderId="27" xfId="0" applyFont="1" applyFill="1" applyBorder="1" applyAlignment="1" applyProtection="1">
      <alignment horizontal="center" vertical="center" shrinkToFit="1"/>
      <protection locked="0"/>
    </xf>
    <xf numFmtId="0" fontId="8" fillId="5" borderId="22" xfId="0" applyFont="1" applyFill="1" applyBorder="1" applyAlignment="1" applyProtection="1">
      <alignment horizontal="center" vertical="center" shrinkToFit="1"/>
      <protection locked="0"/>
    </xf>
    <xf numFmtId="0" fontId="8" fillId="0" borderId="108" xfId="0" applyFont="1" applyBorder="1" applyAlignment="1">
      <alignment horizontal="center" vertical="center" wrapText="1"/>
    </xf>
    <xf numFmtId="0" fontId="8" fillId="0" borderId="109" xfId="0" applyFont="1" applyBorder="1" applyAlignment="1">
      <alignment horizontal="center" vertical="center" wrapText="1"/>
    </xf>
    <xf numFmtId="1" fontId="8" fillId="0" borderId="110" xfId="0" applyNumberFormat="1" applyFont="1" applyBorder="1" applyAlignment="1">
      <alignment horizontal="center" vertical="center" wrapText="1"/>
    </xf>
    <xf numFmtId="1" fontId="8" fillId="0" borderId="109" xfId="0" applyNumberFormat="1" applyFont="1" applyBorder="1" applyAlignment="1">
      <alignment horizontal="center" vertical="center" wrapText="1"/>
    </xf>
    <xf numFmtId="0" fontId="8" fillId="0" borderId="59" xfId="0" applyFont="1" applyBorder="1" applyAlignment="1">
      <alignment horizontal="center" vertical="center"/>
    </xf>
    <xf numFmtId="0" fontId="8" fillId="2" borderId="64" xfId="0" applyFont="1" applyFill="1" applyBorder="1" applyAlignment="1" applyProtection="1">
      <alignment horizontal="center" vertical="center"/>
      <protection locked="0"/>
    </xf>
    <xf numFmtId="0" fontId="8" fillId="2" borderId="39" xfId="0" applyFont="1" applyFill="1" applyBorder="1" applyAlignment="1" applyProtection="1">
      <alignment horizontal="center" vertical="center"/>
      <protection locked="0"/>
    </xf>
    <xf numFmtId="0" fontId="8" fillId="4" borderId="27" xfId="0" applyFont="1" applyFill="1" applyBorder="1" applyAlignment="1" applyProtection="1">
      <alignment horizontal="center" vertical="center"/>
      <protection locked="0"/>
    </xf>
    <xf numFmtId="0" fontId="8" fillId="4" borderId="40" xfId="0" applyFont="1" applyFill="1" applyBorder="1" applyAlignment="1" applyProtection="1">
      <alignment horizontal="center" vertical="center"/>
      <protection locked="0"/>
    </xf>
    <xf numFmtId="0" fontId="8" fillId="5" borderId="103" xfId="0" applyFont="1" applyFill="1" applyBorder="1" applyAlignment="1" applyProtection="1">
      <alignment horizontal="center" vertical="center" shrinkToFit="1"/>
      <protection locked="0"/>
    </xf>
    <xf numFmtId="0" fontId="8" fillId="5" borderId="80" xfId="0" applyFont="1" applyFill="1" applyBorder="1" applyAlignment="1" applyProtection="1">
      <alignment horizontal="center" vertical="center" shrinkToFit="1"/>
      <protection locked="0"/>
    </xf>
    <xf numFmtId="0" fontId="8" fillId="5" borderId="19" xfId="0" applyFont="1" applyFill="1" applyBorder="1" applyAlignment="1" applyProtection="1">
      <alignment horizontal="center" vertical="center" shrinkToFit="1"/>
      <protection locked="0"/>
    </xf>
    <xf numFmtId="0" fontId="8" fillId="5" borderId="20" xfId="0" applyFont="1" applyFill="1" applyBorder="1" applyAlignment="1" applyProtection="1">
      <alignment horizontal="left" vertical="center" wrapText="1"/>
      <protection locked="0"/>
    </xf>
    <xf numFmtId="0" fontId="8" fillId="5" borderId="14"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180" fontId="8" fillId="0" borderId="95" xfId="0" applyNumberFormat="1" applyFont="1" applyBorder="1" applyAlignment="1">
      <alignment horizontal="center" vertical="center" wrapText="1"/>
    </xf>
    <xf numFmtId="180" fontId="8" fillId="0" borderId="96" xfId="0" applyNumberFormat="1" applyFont="1" applyBorder="1" applyAlignment="1">
      <alignment horizontal="center" vertical="center" wrapText="1"/>
    </xf>
    <xf numFmtId="180" fontId="8" fillId="0" borderId="97" xfId="0" applyNumberFormat="1" applyFont="1" applyBorder="1" applyAlignment="1">
      <alignment horizontal="center" vertical="center" wrapText="1"/>
    </xf>
    <xf numFmtId="179" fontId="1" fillId="0" borderId="8" xfId="1" applyNumberFormat="1" applyFont="1" applyFill="1" applyBorder="1" applyAlignment="1">
      <alignment horizontal="right" vertical="center"/>
    </xf>
    <xf numFmtId="179" fontId="1" fillId="5" borderId="8" xfId="0" applyNumberFormat="1" applyFont="1" applyFill="1" applyBorder="1" applyAlignment="1" applyProtection="1">
      <alignment horizontal="right" vertical="center"/>
      <protection locked="0"/>
    </xf>
    <xf numFmtId="179" fontId="1" fillId="5" borderId="11" xfId="0" applyNumberFormat="1" applyFont="1" applyFill="1" applyBorder="1" applyAlignment="1" applyProtection="1">
      <alignment horizontal="right" vertical="center"/>
      <protection locked="0"/>
    </xf>
    <xf numFmtId="179" fontId="1" fillId="5" borderId="10" xfId="0" applyNumberFormat="1" applyFont="1" applyFill="1" applyBorder="1" applyAlignment="1" applyProtection="1">
      <alignment horizontal="right" vertical="center"/>
      <protection locked="0"/>
    </xf>
    <xf numFmtId="177" fontId="1" fillId="0" borderId="8" xfId="0" applyNumberFormat="1" applyFont="1" applyFill="1" applyBorder="1" applyAlignment="1">
      <alignment horizontal="center" vertical="center"/>
    </xf>
    <xf numFmtId="0" fontId="1" fillId="0" borderId="8" xfId="0" applyFont="1" applyFill="1" applyBorder="1" applyAlignment="1">
      <alignment horizontal="center" vertical="center"/>
    </xf>
    <xf numFmtId="0" fontId="1" fillId="0" borderId="8" xfId="0" applyNumberFormat="1" applyFont="1" applyFill="1" applyBorder="1" applyAlignment="1">
      <alignment horizontal="center" vertical="center"/>
    </xf>
    <xf numFmtId="0" fontId="1" fillId="0" borderId="27" xfId="0" applyFont="1" applyFill="1" applyBorder="1" applyAlignment="1">
      <alignment horizontal="center" vertical="center"/>
    </xf>
    <xf numFmtId="0" fontId="5" fillId="0" borderId="0" xfId="0" applyFont="1" applyFill="1" applyBorder="1" applyAlignment="1">
      <alignment horizontal="center" vertical="center"/>
    </xf>
    <xf numFmtId="179" fontId="1" fillId="0" borderId="8" xfId="0" applyNumberFormat="1" applyFont="1" applyFill="1" applyBorder="1" applyAlignment="1">
      <alignment horizontal="right" vertical="center"/>
    </xf>
    <xf numFmtId="0" fontId="5" fillId="3" borderId="0" xfId="0" applyFont="1" applyFill="1" applyBorder="1" applyAlignment="1" applyProtection="1">
      <alignment horizontal="left" vertical="center" wrapText="1"/>
      <protection locked="0"/>
    </xf>
    <xf numFmtId="0" fontId="1" fillId="0" borderId="0" xfId="0" applyFont="1" applyFill="1" applyBorder="1" applyAlignment="1">
      <alignment horizontal="center" vertical="center"/>
    </xf>
    <xf numFmtId="0" fontId="5" fillId="0" borderId="0" xfId="0" applyFont="1" applyFill="1" applyBorder="1" applyAlignment="1">
      <alignment horizontal="center" vertical="center" wrapText="1"/>
    </xf>
    <xf numFmtId="0" fontId="5" fillId="3" borderId="0" xfId="0" applyFont="1" applyFill="1" applyBorder="1" applyAlignment="1" applyProtection="1">
      <alignment horizontal="center" vertical="center" wrapText="1"/>
      <protection locked="0"/>
    </xf>
    <xf numFmtId="177" fontId="1" fillId="3" borderId="8" xfId="0" applyNumberFormat="1" applyFont="1" applyFill="1" applyBorder="1" applyAlignment="1">
      <alignment horizontal="center" vertical="center"/>
    </xf>
    <xf numFmtId="179" fontId="1" fillId="0" borderId="11" xfId="0" applyNumberFormat="1" applyFont="1" applyFill="1" applyBorder="1" applyAlignment="1">
      <alignment horizontal="right" vertical="center"/>
    </xf>
    <xf numFmtId="179" fontId="1" fillId="0" borderId="10" xfId="0" applyNumberFormat="1" applyFont="1" applyFill="1" applyBorder="1" applyAlignment="1">
      <alignment horizontal="right" vertical="center"/>
    </xf>
    <xf numFmtId="179" fontId="1" fillId="0" borderId="11" xfId="0" applyNumberFormat="1" applyFont="1" applyFill="1" applyBorder="1" applyAlignment="1">
      <alignment horizontal="center" vertical="center"/>
    </xf>
    <xf numFmtId="179" fontId="1" fillId="0" borderId="10" xfId="0" applyNumberFormat="1" applyFont="1" applyFill="1" applyBorder="1" applyAlignment="1">
      <alignment horizontal="center" vertical="center"/>
    </xf>
    <xf numFmtId="179" fontId="1" fillId="5" borderId="8" xfId="1" applyNumberFormat="1" applyFont="1" applyFill="1" applyBorder="1" applyAlignment="1" applyProtection="1">
      <alignment horizontal="right" vertical="center"/>
      <protection locked="0"/>
    </xf>
    <xf numFmtId="176" fontId="1" fillId="0" borderId="8" xfId="0" applyNumberFormat="1" applyFont="1" applyFill="1" applyBorder="1" applyAlignment="1">
      <alignment horizontal="center" vertical="center"/>
    </xf>
    <xf numFmtId="0" fontId="1" fillId="3" borderId="8" xfId="0" applyFont="1" applyFill="1" applyBorder="1" applyAlignment="1">
      <alignment horizontal="center" vertical="center"/>
    </xf>
    <xf numFmtId="176" fontId="1" fillId="3" borderId="8" xfId="0" applyNumberFormat="1" applyFont="1" applyFill="1" applyBorder="1" applyAlignment="1">
      <alignment horizontal="center" vertical="center"/>
    </xf>
    <xf numFmtId="0" fontId="1" fillId="5" borderId="11" xfId="0" applyFont="1" applyFill="1" applyBorder="1" applyAlignment="1" applyProtection="1">
      <alignment horizontal="center" vertical="center"/>
      <protection locked="0"/>
    </xf>
    <xf numFmtId="0" fontId="1" fillId="5" borderId="10" xfId="0" applyFont="1" applyFill="1" applyBorder="1" applyAlignment="1" applyProtection="1">
      <alignment horizontal="center" vertical="center"/>
      <protection locked="0"/>
    </xf>
    <xf numFmtId="0" fontId="1" fillId="3" borderId="11" xfId="0" applyFont="1" applyFill="1" applyBorder="1" applyAlignment="1" applyProtection="1">
      <alignment horizontal="center" vertical="center"/>
    </xf>
    <xf numFmtId="0" fontId="1" fillId="3" borderId="10" xfId="0" applyFont="1" applyFill="1" applyBorder="1" applyAlignment="1" applyProtection="1">
      <alignment horizontal="center" vertical="center"/>
    </xf>
    <xf numFmtId="179" fontId="1" fillId="0" borderId="8" xfId="0" applyNumberFormat="1" applyFont="1" applyFill="1" applyBorder="1" applyAlignment="1">
      <alignment horizontal="center" vertical="center"/>
    </xf>
    <xf numFmtId="0" fontId="20" fillId="3" borderId="8" xfId="0" applyFont="1" applyFill="1" applyBorder="1" applyAlignment="1" applyProtection="1">
      <alignment horizontal="center" vertical="center"/>
    </xf>
    <xf numFmtId="0" fontId="20" fillId="3" borderId="0" xfId="0" applyFont="1" applyFill="1" applyAlignment="1" applyProtection="1">
      <alignment horizontal="left" vertical="center" wrapText="1"/>
    </xf>
    <xf numFmtId="0" fontId="5" fillId="3" borderId="0" xfId="0" applyFont="1" applyFill="1" applyBorder="1" applyAlignment="1">
      <alignment horizontal="left" vertical="center" indent="1"/>
    </xf>
    <xf numFmtId="0" fontId="0" fillId="3" borderId="58" xfId="0" applyFill="1" applyBorder="1" applyAlignment="1">
      <alignment horizontal="center" vertical="center"/>
    </xf>
    <xf numFmtId="0" fontId="0" fillId="3" borderId="59" xfId="0" applyFill="1" applyBorder="1" applyAlignment="1">
      <alignment horizontal="center" vertical="center"/>
    </xf>
    <xf numFmtId="0" fontId="0" fillId="3" borderId="60" xfId="0" applyFill="1" applyBorder="1" applyAlignment="1">
      <alignment horizontal="center" vertical="center"/>
    </xf>
  </cellXfs>
  <cellStyles count="2">
    <cellStyle name="桁区切り" xfId="1" builtinId="6"/>
    <cellStyle name="標準" xfId="0" builtinId="0"/>
  </cellStyles>
  <dxfs count="27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s>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macro="" textlink="">
      <xdr:nvSpPr>
        <xdr:cNvPr id="4" name="右中かっこ 3">
          <a:extLst>
            <a:ext uri="{FF2B5EF4-FFF2-40B4-BE49-F238E27FC236}">
              <a16:creationId xmlns:a16="http://schemas.microsoft.com/office/drawing/2014/main" id="{00000000-0008-0000-0400-000004000000}"/>
            </a:ext>
          </a:extLst>
        </xdr:cNvPr>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19050</xdr:colOff>
      <xdr:row>81</xdr:row>
      <xdr:rowOff>95250</xdr:rowOff>
    </xdr:from>
    <xdr:to>
      <xdr:col>15</xdr:col>
      <xdr:colOff>590550</xdr:colOff>
      <xdr:row>90</xdr:row>
      <xdr:rowOff>133350</xdr:rowOff>
    </xdr:to>
    <xdr:sp macro="" textlink="">
      <xdr:nvSpPr>
        <xdr:cNvPr id="5" name="正方形/長方形 4">
          <a:extLst>
            <a:ext uri="{FF2B5EF4-FFF2-40B4-BE49-F238E27FC236}">
              <a16:creationId xmlns:a16="http://schemas.microsoft.com/office/drawing/2014/main" id="{00000000-0008-0000-0400-000005000000}"/>
            </a:ext>
          </a:extLst>
        </xdr:cNvPr>
        <xdr:cNvSpPr/>
      </xdr:nvSpPr>
      <xdr:spPr>
        <a:xfrm>
          <a:off x="123825" y="189833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・必要項目を満たしていれば、各施設で使用するシフト表等をもって代替書類として差し支えありません。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0</xdr:rowOff>
    </xdr:from>
    <xdr:to>
      <xdr:col>3</xdr:col>
      <xdr:colOff>292100</xdr:colOff>
      <xdr:row>2</xdr:row>
      <xdr:rowOff>88900</xdr:rowOff>
    </xdr:to>
    <xdr:sp macro="" textlink="">
      <xdr:nvSpPr>
        <xdr:cNvPr id="5" name="正方形/長方形 4">
          <a:extLst>
            <a:ext uri="{FF2B5EF4-FFF2-40B4-BE49-F238E27FC236}">
              <a16:creationId xmlns:a16="http://schemas.microsoft.com/office/drawing/2014/main" id="{00000000-0008-0000-0600-000005000000}"/>
            </a:ext>
          </a:extLst>
        </xdr:cNvPr>
        <xdr:cNvSpPr/>
      </xdr:nvSpPr>
      <xdr:spPr>
        <a:xfrm>
          <a:off x="0" y="2540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514350</xdr:colOff>
      <xdr:row>2</xdr:row>
      <xdr:rowOff>9525</xdr:rowOff>
    </xdr:from>
    <xdr:to>
      <xdr:col>5</xdr:col>
      <xdr:colOff>1085850</xdr:colOff>
      <xdr:row>6</xdr:row>
      <xdr:rowOff>85725</xdr:rowOff>
    </xdr:to>
    <xdr:sp macro="" textlink="">
      <xdr:nvSpPr>
        <xdr:cNvPr id="2" name="正方形/長方形 1">
          <a:extLst>
            <a:ext uri="{FF2B5EF4-FFF2-40B4-BE49-F238E27FC236}">
              <a16:creationId xmlns:a16="http://schemas.microsoft.com/office/drawing/2014/main" id="{00000000-0008-0000-0500-000002000000}"/>
            </a:ext>
          </a:extLst>
        </xdr:cNvPr>
        <xdr:cNvSpPr/>
      </xdr:nvSpPr>
      <xdr:spPr>
        <a:xfrm>
          <a:off x="4629150" y="485775"/>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668482</xdr:colOff>
      <xdr:row>1</xdr:row>
      <xdr:rowOff>18472</xdr:rowOff>
    </xdr:to>
    <xdr:sp macro="" textlink="">
      <xdr:nvSpPr>
        <xdr:cNvPr id="2" name="正方形/長方形 1">
          <a:extLst>
            <a:ext uri="{FF2B5EF4-FFF2-40B4-BE49-F238E27FC236}">
              <a16:creationId xmlns:a16="http://schemas.microsoft.com/office/drawing/2014/main" id="{F97D185E-3840-4350-B780-AE9AB841D014}"/>
            </a:ext>
          </a:extLst>
        </xdr:cNvPr>
        <xdr:cNvSpPr/>
      </xdr:nvSpPr>
      <xdr:spPr>
        <a:xfrm>
          <a:off x="0" y="0"/>
          <a:ext cx="1227282" cy="34867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BS291"/>
  <sheetViews>
    <sheetView showGridLines="0" tabSelected="1" view="pageBreakPreview" zoomScale="75" zoomScaleNormal="55" zoomScaleSheetLayoutView="75" workbookViewId="0">
      <selection activeCell="B2" sqref="B2"/>
    </sheetView>
  </sheetViews>
  <sheetFormatPr defaultColWidth="4.5" defaultRowHeight="14.25" x14ac:dyDescent="0.4"/>
  <cols>
    <col min="1" max="1" width="0.875" style="1" customWidth="1"/>
    <col min="2" max="2" width="6.75" style="1" customWidth="1"/>
    <col min="3" max="6" width="5.75" style="1" customWidth="1"/>
    <col min="7" max="8" width="8.125" style="1" customWidth="1"/>
    <col min="9" max="12" width="3.25" style="1" hidden="1" customWidth="1"/>
    <col min="13" max="14" width="3.25" style="1" customWidth="1"/>
    <col min="15" max="66" width="5.75" style="1" customWidth="1"/>
    <col min="67" max="67" width="1.125" style="1" customWidth="1"/>
    <col min="68" max="16384" width="4.5" style="1"/>
  </cols>
  <sheetData>
    <row r="1" spans="2:71" ht="25.5" customHeight="1" x14ac:dyDescent="0.4">
      <c r="B1" s="213" t="s">
        <v>311</v>
      </c>
    </row>
    <row r="2" spans="2:71" s="6" customFormat="1" ht="20.25" customHeight="1" x14ac:dyDescent="0.4">
      <c r="G2" s="5"/>
      <c r="H2" s="5"/>
      <c r="I2" s="5"/>
      <c r="J2" s="5"/>
      <c r="K2" s="5"/>
      <c r="L2" s="5"/>
      <c r="M2" s="5"/>
      <c r="N2" s="5"/>
      <c r="Q2" s="7" t="s">
        <v>0</v>
      </c>
      <c r="T2" s="5"/>
      <c r="U2" s="5"/>
      <c r="V2" s="5"/>
      <c r="W2" s="5"/>
      <c r="X2" s="5"/>
      <c r="Y2" s="5"/>
      <c r="Z2" s="5"/>
      <c r="AA2" s="5"/>
      <c r="AW2" s="9" t="s">
        <v>30</v>
      </c>
      <c r="AX2" s="218" t="s">
        <v>158</v>
      </c>
      <c r="AY2" s="219"/>
      <c r="AZ2" s="219"/>
      <c r="BA2" s="219"/>
      <c r="BB2" s="219"/>
      <c r="BC2" s="219"/>
      <c r="BD2" s="219"/>
      <c r="BE2" s="219"/>
      <c r="BF2" s="219"/>
      <c r="BG2" s="219"/>
      <c r="BH2" s="219"/>
      <c r="BI2" s="219"/>
      <c r="BJ2" s="219"/>
      <c r="BK2" s="219"/>
      <c r="BL2" s="219"/>
      <c r="BM2" s="219"/>
      <c r="BN2" s="9" t="s">
        <v>2</v>
      </c>
    </row>
    <row r="3" spans="2:71" s="8" customFormat="1" ht="20.25" customHeight="1" x14ac:dyDescent="0.4">
      <c r="N3" s="7"/>
      <c r="Q3" s="7"/>
      <c r="R3" s="7"/>
      <c r="T3" s="9"/>
      <c r="U3" s="9"/>
      <c r="V3" s="9"/>
      <c r="W3" s="9"/>
      <c r="X3" s="9"/>
      <c r="Y3" s="9"/>
      <c r="Z3" s="9"/>
      <c r="AA3" s="9"/>
      <c r="AF3" s="142" t="s">
        <v>27</v>
      </c>
      <c r="AG3" s="220">
        <v>7</v>
      </c>
      <c r="AH3" s="220"/>
      <c r="AI3" s="142" t="s">
        <v>28</v>
      </c>
      <c r="AJ3" s="221">
        <f>IF(AG3=0,"",YEAR(DATE(2018+AG3,1,1)))</f>
        <v>2025</v>
      </c>
      <c r="AK3" s="221"/>
      <c r="AL3" s="143" t="s">
        <v>29</v>
      </c>
      <c r="AM3" s="143" t="s">
        <v>1</v>
      </c>
      <c r="AN3" s="220"/>
      <c r="AO3" s="220"/>
      <c r="AP3" s="143" t="s">
        <v>24</v>
      </c>
      <c r="AW3" s="9" t="s">
        <v>31</v>
      </c>
      <c r="AX3" s="220" t="s">
        <v>201</v>
      </c>
      <c r="AY3" s="220"/>
      <c r="AZ3" s="220"/>
      <c r="BA3" s="220"/>
      <c r="BB3" s="220"/>
      <c r="BC3" s="220"/>
      <c r="BD3" s="220"/>
      <c r="BE3" s="220"/>
      <c r="BF3" s="220"/>
      <c r="BG3" s="220"/>
      <c r="BH3" s="220"/>
      <c r="BI3" s="220"/>
      <c r="BJ3" s="220"/>
      <c r="BK3" s="220"/>
      <c r="BL3" s="220"/>
      <c r="BM3" s="220"/>
      <c r="BN3" s="9" t="s">
        <v>2</v>
      </c>
      <c r="BO3" s="9"/>
      <c r="BP3" s="9"/>
      <c r="BQ3" s="9"/>
    </row>
    <row r="4" spans="2:71" s="8" customFormat="1" ht="20.25" customHeight="1" x14ac:dyDescent="0.4">
      <c r="N4" s="7"/>
      <c r="Q4" s="7"/>
      <c r="S4" s="9"/>
      <c r="T4" s="9"/>
      <c r="U4" s="9"/>
      <c r="V4" s="9"/>
      <c r="W4" s="9"/>
      <c r="X4" s="9"/>
      <c r="Y4" s="9"/>
      <c r="AG4" s="15"/>
      <c r="AH4" s="15"/>
      <c r="AI4" s="16"/>
      <c r="AJ4" s="17"/>
      <c r="AK4" s="16"/>
      <c r="BH4" s="18" t="s">
        <v>21</v>
      </c>
      <c r="BI4" s="222" t="s">
        <v>231</v>
      </c>
      <c r="BJ4" s="223"/>
      <c r="BK4" s="223"/>
      <c r="BL4" s="224"/>
      <c r="BM4" s="9"/>
    </row>
    <row r="5" spans="2:71" s="8" customFormat="1" ht="20.25" customHeight="1" x14ac:dyDescent="0.4">
      <c r="B5" s="32"/>
      <c r="C5" s="32"/>
      <c r="D5" s="32"/>
      <c r="E5" s="32"/>
      <c r="F5" s="32"/>
      <c r="G5" s="32"/>
      <c r="H5" s="32"/>
      <c r="I5" s="32"/>
      <c r="J5" s="32"/>
      <c r="K5" s="32"/>
      <c r="L5" s="32"/>
      <c r="M5" s="32"/>
      <c r="N5" s="167"/>
      <c r="O5" s="32"/>
      <c r="P5" s="32"/>
      <c r="Q5" s="167"/>
      <c r="R5" s="32"/>
      <c r="S5" s="168"/>
      <c r="T5" s="168"/>
      <c r="U5" s="168"/>
      <c r="V5" s="168"/>
      <c r="W5" s="168"/>
      <c r="X5" s="168"/>
      <c r="Y5" s="168"/>
      <c r="Z5" s="32"/>
      <c r="AA5" s="32"/>
      <c r="AB5" s="32"/>
      <c r="AC5" s="32"/>
      <c r="AD5" s="32"/>
      <c r="AE5" s="32"/>
      <c r="AF5" s="32"/>
      <c r="AG5" s="169"/>
      <c r="AH5" s="169"/>
      <c r="AI5" s="170"/>
      <c r="AJ5" s="171"/>
      <c r="AK5" s="170"/>
      <c r="AL5" s="32"/>
      <c r="AM5" s="32"/>
      <c r="AN5" s="32"/>
      <c r="AO5" s="32"/>
      <c r="AP5" s="32"/>
      <c r="AQ5" s="32"/>
      <c r="AR5" s="32"/>
      <c r="AS5" s="32"/>
      <c r="AT5" s="32"/>
      <c r="AU5" s="32"/>
      <c r="AV5" s="32"/>
      <c r="BH5" s="18" t="s">
        <v>233</v>
      </c>
      <c r="BI5" s="222" t="s">
        <v>232</v>
      </c>
      <c r="BJ5" s="223"/>
      <c r="BK5" s="223"/>
      <c r="BL5" s="224"/>
      <c r="BM5" s="9"/>
    </row>
    <row r="6" spans="2:71" s="8" customFormat="1" ht="9" customHeight="1" x14ac:dyDescent="0.4">
      <c r="B6" s="32"/>
      <c r="C6" s="32"/>
      <c r="D6" s="32"/>
      <c r="E6" s="32"/>
      <c r="F6" s="32"/>
      <c r="G6" s="32"/>
      <c r="H6" s="32"/>
      <c r="I6" s="32"/>
      <c r="J6" s="32"/>
      <c r="K6" s="32"/>
      <c r="L6" s="32"/>
      <c r="M6" s="32"/>
      <c r="N6" s="167"/>
      <c r="O6" s="32"/>
      <c r="P6" s="32"/>
      <c r="Q6" s="167"/>
      <c r="R6" s="32"/>
      <c r="S6" s="168"/>
      <c r="T6" s="168"/>
      <c r="U6" s="168"/>
      <c r="V6" s="168"/>
      <c r="W6" s="168"/>
      <c r="X6" s="168"/>
      <c r="Y6" s="168"/>
      <c r="Z6" s="32"/>
      <c r="AA6" s="32"/>
      <c r="AB6" s="32"/>
      <c r="AC6" s="32"/>
      <c r="AD6" s="32"/>
      <c r="AE6" s="32"/>
      <c r="AF6" s="32"/>
      <c r="AG6" s="172"/>
      <c r="AH6" s="172"/>
      <c r="AI6" s="32"/>
      <c r="AJ6" s="32"/>
      <c r="AK6" s="32"/>
      <c r="AL6" s="32"/>
      <c r="AM6" s="32"/>
      <c r="AN6" s="30"/>
      <c r="AO6" s="30"/>
      <c r="AP6" s="30"/>
      <c r="AQ6" s="30"/>
      <c r="AR6" s="30"/>
      <c r="AS6" s="30"/>
      <c r="AT6" s="30"/>
      <c r="AU6" s="30"/>
      <c r="AV6" s="30"/>
      <c r="AW6" s="6"/>
      <c r="AX6" s="6"/>
      <c r="AY6" s="6"/>
      <c r="AZ6" s="6"/>
      <c r="BA6" s="6"/>
      <c r="BB6" s="6"/>
      <c r="BC6" s="6"/>
      <c r="BD6" s="6"/>
      <c r="BE6" s="6"/>
      <c r="BF6" s="6"/>
      <c r="BG6" s="6"/>
      <c r="BH6" s="6"/>
      <c r="BI6" s="6"/>
      <c r="BJ6" s="6"/>
      <c r="BK6" s="6"/>
      <c r="BL6" s="19"/>
      <c r="BM6" s="19"/>
    </row>
    <row r="7" spans="2:71" s="8" customFormat="1" ht="21" customHeight="1" x14ac:dyDescent="0.4">
      <c r="B7" s="37"/>
      <c r="C7" s="37"/>
      <c r="D7" s="37"/>
      <c r="E7" s="37"/>
      <c r="F7" s="37"/>
      <c r="G7" s="34"/>
      <c r="H7" s="34"/>
      <c r="I7" s="34"/>
      <c r="J7" s="34"/>
      <c r="K7" s="34"/>
      <c r="L7" s="34"/>
      <c r="M7" s="34"/>
      <c r="N7" s="34"/>
      <c r="O7" s="42"/>
      <c r="P7" s="42"/>
      <c r="Q7" s="42"/>
      <c r="R7" s="40"/>
      <c r="S7" s="42"/>
      <c r="T7" s="42"/>
      <c r="U7" s="42"/>
      <c r="V7" s="32"/>
      <c r="W7" s="32"/>
      <c r="X7" s="32"/>
      <c r="Y7" s="32"/>
      <c r="Z7" s="32"/>
      <c r="AA7" s="32"/>
      <c r="AB7" s="32"/>
      <c r="AC7" s="32"/>
      <c r="AD7" s="32"/>
      <c r="AE7" s="32"/>
      <c r="AF7" s="32"/>
      <c r="AG7" s="32"/>
      <c r="AH7" s="32"/>
      <c r="AI7" s="32"/>
      <c r="AJ7" s="32"/>
      <c r="AK7" s="32"/>
      <c r="AL7" s="32"/>
      <c r="AM7" s="32"/>
      <c r="AN7" s="30"/>
      <c r="AO7" s="30"/>
      <c r="AP7" s="30"/>
      <c r="AQ7" s="30"/>
      <c r="AR7" s="30"/>
      <c r="AS7" s="30" t="s">
        <v>250</v>
      </c>
      <c r="AT7" s="30"/>
      <c r="AU7" s="30"/>
      <c r="AV7" s="30"/>
      <c r="AW7" s="6"/>
      <c r="AX7" s="6"/>
      <c r="AY7" s="6"/>
      <c r="BA7" s="38"/>
      <c r="BB7" s="38"/>
      <c r="BC7" s="2"/>
      <c r="BD7" s="6"/>
      <c r="BE7" s="257">
        <v>40</v>
      </c>
      <c r="BF7" s="258"/>
      <c r="BG7" s="2" t="s">
        <v>22</v>
      </c>
      <c r="BH7" s="6"/>
      <c r="BI7" s="257">
        <v>160</v>
      </c>
      <c r="BJ7" s="258"/>
      <c r="BK7" s="2" t="s">
        <v>23</v>
      </c>
      <c r="BL7" s="6"/>
      <c r="BM7" s="19"/>
    </row>
    <row r="8" spans="2:71" s="8" customFormat="1" ht="5.25" customHeight="1" x14ac:dyDescent="0.4">
      <c r="B8" s="37"/>
      <c r="C8" s="37"/>
      <c r="D8" s="37"/>
      <c r="E8" s="37"/>
      <c r="F8" s="37"/>
      <c r="G8" s="41"/>
      <c r="H8" s="41"/>
      <c r="I8" s="41"/>
      <c r="J8" s="41"/>
      <c r="K8" s="41"/>
      <c r="L8" s="41"/>
      <c r="M8" s="41"/>
      <c r="N8" s="42"/>
      <c r="O8" s="42"/>
      <c r="P8" s="42"/>
      <c r="Q8" s="40"/>
      <c r="R8" s="42"/>
      <c r="S8" s="42"/>
      <c r="T8" s="42"/>
      <c r="U8" s="42"/>
      <c r="V8" s="32"/>
      <c r="W8" s="32"/>
      <c r="X8" s="32"/>
      <c r="Y8" s="32"/>
      <c r="Z8" s="32"/>
      <c r="AA8" s="32"/>
      <c r="AB8" s="32"/>
      <c r="AC8" s="32"/>
      <c r="AD8" s="32"/>
      <c r="AE8" s="32"/>
      <c r="AF8" s="32"/>
      <c r="AG8" s="32"/>
      <c r="AH8" s="32"/>
      <c r="AI8" s="32"/>
      <c r="AJ8" s="32"/>
      <c r="AK8" s="32"/>
      <c r="AL8" s="32"/>
      <c r="AM8" s="32"/>
      <c r="AN8" s="30"/>
      <c r="AO8" s="30"/>
      <c r="AP8" s="30"/>
      <c r="AQ8" s="30"/>
      <c r="AR8" s="30"/>
      <c r="AS8" s="30"/>
      <c r="AT8" s="30"/>
      <c r="AU8" s="30"/>
      <c r="AV8" s="30"/>
      <c r="AW8" s="30"/>
      <c r="AX8" s="30"/>
      <c r="AY8" s="30"/>
      <c r="AZ8" s="30"/>
      <c r="BA8" s="30"/>
      <c r="BB8" s="30"/>
      <c r="BC8" s="30"/>
      <c r="BD8" s="30"/>
      <c r="BE8" s="30"/>
      <c r="BF8" s="30"/>
      <c r="BG8" s="30"/>
      <c r="BH8" s="30"/>
      <c r="BI8" s="30"/>
      <c r="BJ8" s="30"/>
      <c r="BK8" s="30"/>
      <c r="BL8" s="31"/>
      <c r="BM8" s="31"/>
      <c r="BN8" s="32"/>
    </row>
    <row r="9" spans="2:71" s="8" customFormat="1" ht="21" customHeight="1" x14ac:dyDescent="0.4">
      <c r="B9" s="43"/>
      <c r="C9" s="43"/>
      <c r="D9" s="43"/>
      <c r="E9" s="43"/>
      <c r="F9" s="43"/>
      <c r="G9" s="40"/>
      <c r="H9" s="40"/>
      <c r="I9" s="40"/>
      <c r="J9" s="40"/>
      <c r="K9" s="40"/>
      <c r="L9" s="40"/>
      <c r="M9" s="40"/>
      <c r="N9" s="42"/>
      <c r="O9" s="42"/>
      <c r="P9" s="42"/>
      <c r="Q9" s="40"/>
      <c r="R9" s="42"/>
      <c r="S9" s="42"/>
      <c r="T9" s="42"/>
      <c r="U9" s="42"/>
      <c r="V9" s="32"/>
      <c r="W9" s="32"/>
      <c r="X9" s="32"/>
      <c r="Y9" s="32"/>
      <c r="Z9" s="32"/>
      <c r="AA9" s="32"/>
      <c r="AB9" s="32"/>
      <c r="AC9" s="32"/>
      <c r="AD9" s="32"/>
      <c r="AE9" s="32"/>
      <c r="AF9" s="32"/>
      <c r="AG9" s="32"/>
      <c r="AH9" s="32"/>
      <c r="AI9" s="32"/>
      <c r="AJ9" s="32"/>
      <c r="AK9" s="32"/>
      <c r="AL9" s="32"/>
      <c r="AM9" s="32"/>
      <c r="AN9" s="33"/>
      <c r="AO9" s="33"/>
      <c r="AP9" s="33"/>
      <c r="AQ9" s="34"/>
      <c r="AR9" s="35"/>
      <c r="AS9" s="36"/>
      <c r="AT9" s="36"/>
      <c r="AU9" s="37"/>
      <c r="AV9" s="38"/>
      <c r="AW9" s="38"/>
      <c r="AX9" s="38"/>
      <c r="AY9" s="39"/>
      <c r="AZ9" s="39"/>
      <c r="BA9" s="30"/>
      <c r="BB9" s="38"/>
      <c r="BC9" s="38"/>
      <c r="BD9" s="40"/>
      <c r="BE9" s="30"/>
      <c r="BF9" s="30" t="s">
        <v>26</v>
      </c>
      <c r="BG9" s="30"/>
      <c r="BH9" s="30"/>
      <c r="BI9" s="259">
        <f>DAY(EOMONTH(DATE(AJ3,AN3,1),0))</f>
        <v>31</v>
      </c>
      <c r="BJ9" s="260"/>
      <c r="BK9" s="30" t="s">
        <v>25</v>
      </c>
      <c r="BL9" s="30"/>
      <c r="BM9" s="30"/>
      <c r="BN9" s="32"/>
      <c r="BQ9" s="9"/>
      <c r="BR9" s="9"/>
      <c r="BS9" s="9"/>
    </row>
    <row r="10" spans="2:71" s="8" customFormat="1" ht="5.25" customHeight="1" x14ac:dyDescent="0.4">
      <c r="B10" s="43"/>
      <c r="C10" s="43"/>
      <c r="D10" s="43"/>
      <c r="E10" s="43"/>
      <c r="F10" s="43"/>
      <c r="G10" s="40"/>
      <c r="H10" s="40"/>
      <c r="I10" s="40"/>
      <c r="J10" s="40"/>
      <c r="K10" s="40"/>
      <c r="L10" s="40"/>
      <c r="M10" s="40"/>
      <c r="N10" s="42"/>
      <c r="O10" s="42"/>
      <c r="P10" s="42"/>
      <c r="Q10" s="40"/>
      <c r="R10" s="42"/>
      <c r="S10" s="42"/>
      <c r="T10" s="42"/>
      <c r="U10" s="42"/>
      <c r="V10" s="32"/>
      <c r="W10" s="32"/>
      <c r="X10" s="32"/>
      <c r="Y10" s="32"/>
      <c r="Z10" s="32"/>
      <c r="AA10" s="32"/>
      <c r="AB10" s="32"/>
      <c r="AC10" s="32"/>
      <c r="AD10" s="32"/>
      <c r="AE10" s="32"/>
      <c r="AF10" s="32"/>
      <c r="AG10" s="32"/>
      <c r="AH10" s="32"/>
      <c r="AI10" s="32"/>
      <c r="AJ10" s="32"/>
      <c r="AK10" s="32"/>
      <c r="AL10" s="32"/>
      <c r="AM10" s="32"/>
      <c r="AN10" s="33"/>
      <c r="AO10" s="33"/>
      <c r="AP10" s="33"/>
      <c r="AQ10" s="34"/>
      <c r="AR10" s="35"/>
      <c r="AS10" s="36"/>
      <c r="AT10" s="36"/>
      <c r="AU10" s="37"/>
      <c r="AV10" s="38"/>
      <c r="AW10" s="38"/>
      <c r="AX10" s="38"/>
      <c r="AY10" s="39"/>
      <c r="AZ10" s="39"/>
      <c r="BA10" s="30"/>
      <c r="BB10" s="38"/>
      <c r="BC10" s="38"/>
      <c r="BD10" s="40"/>
      <c r="BE10" s="30"/>
      <c r="BF10" s="30"/>
      <c r="BG10" s="30"/>
      <c r="BH10" s="30"/>
      <c r="BI10" s="40"/>
      <c r="BJ10" s="40"/>
      <c r="BK10" s="30"/>
      <c r="BL10" s="30"/>
      <c r="BM10" s="30"/>
      <c r="BN10" s="32"/>
      <c r="BQ10" s="9"/>
      <c r="BR10" s="9"/>
      <c r="BS10" s="9"/>
    </row>
    <row r="11" spans="2:71" s="8" customFormat="1" ht="21" customHeight="1" x14ac:dyDescent="0.4">
      <c r="B11" s="43"/>
      <c r="C11" s="43"/>
      <c r="D11" s="43"/>
      <c r="E11" s="43"/>
      <c r="F11" s="43"/>
      <c r="G11" s="40"/>
      <c r="H11" s="40"/>
      <c r="I11" s="40"/>
      <c r="J11" s="40"/>
      <c r="K11" s="40"/>
      <c r="L11" s="40"/>
      <c r="M11" s="40"/>
      <c r="N11" s="42"/>
      <c r="O11" s="42"/>
      <c r="P11" s="42"/>
      <c r="Q11" s="40"/>
      <c r="R11" s="42"/>
      <c r="S11" s="42"/>
      <c r="T11" s="42"/>
      <c r="U11" s="42"/>
      <c r="V11" s="32"/>
      <c r="W11" s="32"/>
      <c r="X11" s="32"/>
      <c r="Y11" s="32"/>
      <c r="Z11" s="32"/>
      <c r="AA11" s="32"/>
      <c r="AB11" s="32"/>
      <c r="AC11" s="32"/>
      <c r="AD11" s="32"/>
      <c r="AE11" s="32"/>
      <c r="AF11" s="32"/>
      <c r="AG11" s="32"/>
      <c r="AH11" s="32"/>
      <c r="AI11" s="32"/>
      <c r="AJ11" s="32"/>
      <c r="AK11" s="32"/>
      <c r="AL11" s="32"/>
      <c r="AM11" s="32"/>
      <c r="AN11" s="33"/>
      <c r="AO11" s="33"/>
      <c r="AP11" s="33"/>
      <c r="AQ11" s="34"/>
      <c r="AR11" s="35"/>
      <c r="AS11" s="36"/>
      <c r="AT11" s="36"/>
      <c r="AU11" s="30" t="s">
        <v>264</v>
      </c>
      <c r="AV11" s="38"/>
      <c r="AW11" s="30"/>
      <c r="AX11" s="34"/>
      <c r="AY11" s="34"/>
      <c r="AZ11" s="211"/>
      <c r="BA11" s="30"/>
      <c r="BB11" s="212"/>
      <c r="BC11" s="212"/>
      <c r="BD11" s="212"/>
      <c r="BE11" s="30"/>
      <c r="BF11" s="30"/>
      <c r="BG11" s="31" t="s">
        <v>262</v>
      </c>
      <c r="BH11" s="30"/>
      <c r="BI11" s="257"/>
      <c r="BJ11" s="258"/>
      <c r="BK11" s="2" t="s">
        <v>263</v>
      </c>
      <c r="BL11" s="30"/>
      <c r="BM11" s="30"/>
      <c r="BN11" s="32"/>
      <c r="BQ11" s="9"/>
      <c r="BR11" s="9"/>
      <c r="BS11" s="9"/>
    </row>
    <row r="12" spans="2:71" ht="5.25" customHeight="1" thickBot="1" x14ac:dyDescent="0.45">
      <c r="B12" s="44"/>
      <c r="C12" s="44"/>
      <c r="D12" s="44"/>
      <c r="E12" s="44"/>
      <c r="F12" s="44"/>
      <c r="G12" s="45"/>
      <c r="H12" s="45"/>
      <c r="I12" s="45"/>
      <c r="J12" s="45"/>
      <c r="K12" s="45"/>
      <c r="L12" s="45"/>
      <c r="M12" s="45"/>
      <c r="N12" s="45"/>
      <c r="O12" s="44"/>
      <c r="P12" s="44"/>
      <c r="Q12" s="44"/>
      <c r="R12" s="44"/>
      <c r="S12" s="44"/>
      <c r="T12" s="44"/>
      <c r="U12" s="44"/>
      <c r="V12" s="44"/>
      <c r="W12" s="44"/>
      <c r="X12" s="44"/>
      <c r="Y12" s="44"/>
      <c r="Z12" s="44"/>
      <c r="AA12" s="44"/>
      <c r="AB12" s="44"/>
      <c r="AC12" s="44"/>
      <c r="AD12" s="44"/>
      <c r="AE12" s="44"/>
      <c r="AF12" s="44"/>
      <c r="AG12" s="45"/>
      <c r="AH12" s="44"/>
      <c r="AI12" s="44"/>
      <c r="AJ12" s="44"/>
      <c r="AK12" s="44"/>
      <c r="AL12" s="44"/>
      <c r="AM12" s="44"/>
      <c r="AN12" s="44"/>
      <c r="AO12" s="44"/>
      <c r="AP12" s="44"/>
      <c r="AQ12" s="44"/>
      <c r="AR12" s="44"/>
      <c r="AS12" s="44"/>
      <c r="AT12" s="44"/>
      <c r="AU12" s="44"/>
      <c r="AV12" s="44"/>
      <c r="AX12" s="3"/>
      <c r="BO12" s="4"/>
      <c r="BP12" s="4"/>
      <c r="BQ12" s="4"/>
    </row>
    <row r="13" spans="2:71" ht="21.6" customHeight="1" x14ac:dyDescent="0.4">
      <c r="B13" s="261" t="s">
        <v>20</v>
      </c>
      <c r="C13" s="264" t="s">
        <v>265</v>
      </c>
      <c r="D13" s="248" t="s">
        <v>266</v>
      </c>
      <c r="E13" s="235"/>
      <c r="F13" s="267"/>
      <c r="G13" s="248" t="s">
        <v>267</v>
      </c>
      <c r="H13" s="227"/>
      <c r="I13" s="186"/>
      <c r="J13" s="183"/>
      <c r="K13" s="186"/>
      <c r="L13" s="183"/>
      <c r="M13" s="274" t="s">
        <v>268</v>
      </c>
      <c r="N13" s="275"/>
      <c r="O13" s="225" t="s">
        <v>269</v>
      </c>
      <c r="P13" s="226"/>
      <c r="Q13" s="226"/>
      <c r="R13" s="227"/>
      <c r="S13" s="225" t="s">
        <v>270</v>
      </c>
      <c r="T13" s="226"/>
      <c r="U13" s="226"/>
      <c r="V13" s="226"/>
      <c r="W13" s="227"/>
      <c r="X13" s="198"/>
      <c r="Y13" s="198"/>
      <c r="Z13" s="199"/>
      <c r="AA13" s="234" t="s">
        <v>271</v>
      </c>
      <c r="AB13" s="235"/>
      <c r="AC13" s="235"/>
      <c r="AD13" s="235"/>
      <c r="AE13" s="235"/>
      <c r="AF13" s="235"/>
      <c r="AG13" s="235"/>
      <c r="AH13" s="235"/>
      <c r="AI13" s="235"/>
      <c r="AJ13" s="235"/>
      <c r="AK13" s="235"/>
      <c r="AL13" s="235"/>
      <c r="AM13" s="235"/>
      <c r="AN13" s="235"/>
      <c r="AO13" s="235"/>
      <c r="AP13" s="235"/>
      <c r="AQ13" s="235"/>
      <c r="AR13" s="235"/>
      <c r="AS13" s="235"/>
      <c r="AT13" s="235"/>
      <c r="AU13" s="235"/>
      <c r="AV13" s="235"/>
      <c r="AW13" s="235"/>
      <c r="AX13" s="235"/>
      <c r="AY13" s="235"/>
      <c r="AZ13" s="235"/>
      <c r="BA13" s="235"/>
      <c r="BB13" s="235"/>
      <c r="BC13" s="235"/>
      <c r="BD13" s="235"/>
      <c r="BE13" s="235"/>
      <c r="BF13" s="236" t="str">
        <f>IF(BI4="４週","(12)1～4週目の勤務時間数合計","(12)1か月の勤務時間数　合計")</f>
        <v>(12)1～4週目の勤務時間数合計</v>
      </c>
      <c r="BG13" s="237"/>
      <c r="BH13" s="242" t="s">
        <v>272</v>
      </c>
      <c r="BI13" s="243"/>
      <c r="BJ13" s="248" t="s">
        <v>273</v>
      </c>
      <c r="BK13" s="226"/>
      <c r="BL13" s="226"/>
      <c r="BM13" s="226"/>
      <c r="BN13" s="249"/>
    </row>
    <row r="14" spans="2:71" ht="20.25" customHeight="1" x14ac:dyDescent="0.4">
      <c r="B14" s="262"/>
      <c r="C14" s="265"/>
      <c r="D14" s="268"/>
      <c r="E14" s="269"/>
      <c r="F14" s="270"/>
      <c r="G14" s="250"/>
      <c r="H14" s="230"/>
      <c r="I14" s="187"/>
      <c r="J14" s="184"/>
      <c r="K14" s="187"/>
      <c r="L14" s="184"/>
      <c r="M14" s="276"/>
      <c r="N14" s="277"/>
      <c r="O14" s="228"/>
      <c r="P14" s="229"/>
      <c r="Q14" s="229"/>
      <c r="R14" s="230"/>
      <c r="S14" s="228"/>
      <c r="T14" s="229"/>
      <c r="U14" s="229"/>
      <c r="V14" s="229"/>
      <c r="W14" s="230"/>
      <c r="X14" s="200"/>
      <c r="Y14" s="200"/>
      <c r="Z14" s="201"/>
      <c r="AA14" s="254" t="s">
        <v>11</v>
      </c>
      <c r="AB14" s="254"/>
      <c r="AC14" s="254"/>
      <c r="AD14" s="254"/>
      <c r="AE14" s="254"/>
      <c r="AF14" s="254"/>
      <c r="AG14" s="255"/>
      <c r="AH14" s="256" t="s">
        <v>12</v>
      </c>
      <c r="AI14" s="254"/>
      <c r="AJ14" s="254"/>
      <c r="AK14" s="254"/>
      <c r="AL14" s="254"/>
      <c r="AM14" s="254"/>
      <c r="AN14" s="255"/>
      <c r="AO14" s="256" t="s">
        <v>13</v>
      </c>
      <c r="AP14" s="254"/>
      <c r="AQ14" s="254"/>
      <c r="AR14" s="254"/>
      <c r="AS14" s="254"/>
      <c r="AT14" s="254"/>
      <c r="AU14" s="255"/>
      <c r="AV14" s="256" t="s">
        <v>14</v>
      </c>
      <c r="AW14" s="254"/>
      <c r="AX14" s="254"/>
      <c r="AY14" s="254"/>
      <c r="AZ14" s="254"/>
      <c r="BA14" s="254"/>
      <c r="BB14" s="255"/>
      <c r="BC14" s="256" t="s">
        <v>15</v>
      </c>
      <c r="BD14" s="254"/>
      <c r="BE14" s="254"/>
      <c r="BF14" s="238"/>
      <c r="BG14" s="239"/>
      <c r="BH14" s="244"/>
      <c r="BI14" s="245"/>
      <c r="BJ14" s="250"/>
      <c r="BK14" s="229"/>
      <c r="BL14" s="229"/>
      <c r="BM14" s="229"/>
      <c r="BN14" s="251"/>
    </row>
    <row r="15" spans="2:71" ht="20.25" customHeight="1" x14ac:dyDescent="0.4">
      <c r="B15" s="262"/>
      <c r="C15" s="265"/>
      <c r="D15" s="268"/>
      <c r="E15" s="269"/>
      <c r="F15" s="270"/>
      <c r="G15" s="250"/>
      <c r="H15" s="230"/>
      <c r="I15" s="187"/>
      <c r="J15" s="184"/>
      <c r="K15" s="187"/>
      <c r="L15" s="184"/>
      <c r="M15" s="276"/>
      <c r="N15" s="277"/>
      <c r="O15" s="228"/>
      <c r="P15" s="229"/>
      <c r="Q15" s="229"/>
      <c r="R15" s="230"/>
      <c r="S15" s="228"/>
      <c r="T15" s="229"/>
      <c r="U15" s="229"/>
      <c r="V15" s="229"/>
      <c r="W15" s="230"/>
      <c r="X15" s="200"/>
      <c r="Y15" s="200"/>
      <c r="Z15" s="201"/>
      <c r="AA15" s="150">
        <v>1</v>
      </c>
      <c r="AB15" s="151">
        <v>2</v>
      </c>
      <c r="AC15" s="151">
        <v>3</v>
      </c>
      <c r="AD15" s="151">
        <v>4</v>
      </c>
      <c r="AE15" s="151">
        <v>5</v>
      </c>
      <c r="AF15" s="151">
        <v>6</v>
      </c>
      <c r="AG15" s="152">
        <v>7</v>
      </c>
      <c r="AH15" s="153">
        <v>8</v>
      </c>
      <c r="AI15" s="151">
        <v>9</v>
      </c>
      <c r="AJ15" s="151">
        <v>10</v>
      </c>
      <c r="AK15" s="151">
        <v>11</v>
      </c>
      <c r="AL15" s="151">
        <v>12</v>
      </c>
      <c r="AM15" s="151">
        <v>13</v>
      </c>
      <c r="AN15" s="152">
        <v>14</v>
      </c>
      <c r="AO15" s="150">
        <v>15</v>
      </c>
      <c r="AP15" s="151">
        <v>16</v>
      </c>
      <c r="AQ15" s="151">
        <v>17</v>
      </c>
      <c r="AR15" s="151">
        <v>18</v>
      </c>
      <c r="AS15" s="151">
        <v>19</v>
      </c>
      <c r="AT15" s="151">
        <v>20</v>
      </c>
      <c r="AU15" s="152">
        <v>21</v>
      </c>
      <c r="AV15" s="153">
        <v>22</v>
      </c>
      <c r="AW15" s="151">
        <v>23</v>
      </c>
      <c r="AX15" s="151">
        <v>24</v>
      </c>
      <c r="AY15" s="151">
        <v>25</v>
      </c>
      <c r="AZ15" s="151">
        <v>26</v>
      </c>
      <c r="BA15" s="151">
        <v>27</v>
      </c>
      <c r="BB15" s="152">
        <v>28</v>
      </c>
      <c r="BC15" s="154" t="str">
        <f>IF($BI$4="実績",IF(DAY(DATE($AJ$3,$AN$3,29))=29,29,""),"")</f>
        <v/>
      </c>
      <c r="BD15" s="182" t="str">
        <f>IF($BI$4="実績",IF(DAY(DATE($AJ$3,$AN$3,30))=30,30,""),"")</f>
        <v/>
      </c>
      <c r="BE15" s="155" t="str">
        <f>IF($BI$4="実績",IF(DAY(DATE($AJ$3,$AN$3,31))=31,31,""),"")</f>
        <v/>
      </c>
      <c r="BF15" s="238"/>
      <c r="BG15" s="239"/>
      <c r="BH15" s="244"/>
      <c r="BI15" s="245"/>
      <c r="BJ15" s="250"/>
      <c r="BK15" s="229"/>
      <c r="BL15" s="229"/>
      <c r="BM15" s="229"/>
      <c r="BN15" s="251"/>
    </row>
    <row r="16" spans="2:71" ht="20.25" hidden="1" customHeight="1" x14ac:dyDescent="0.4">
      <c r="B16" s="262"/>
      <c r="C16" s="265"/>
      <c r="D16" s="268"/>
      <c r="E16" s="269"/>
      <c r="F16" s="270"/>
      <c r="G16" s="250"/>
      <c r="H16" s="230"/>
      <c r="I16" s="187"/>
      <c r="J16" s="184"/>
      <c r="K16" s="187"/>
      <c r="L16" s="184"/>
      <c r="M16" s="276"/>
      <c r="N16" s="277"/>
      <c r="O16" s="228"/>
      <c r="P16" s="229"/>
      <c r="Q16" s="229"/>
      <c r="R16" s="230"/>
      <c r="S16" s="228"/>
      <c r="T16" s="229"/>
      <c r="U16" s="229"/>
      <c r="V16" s="229"/>
      <c r="W16" s="230"/>
      <c r="X16" s="200"/>
      <c r="Y16" s="200"/>
      <c r="Z16" s="201"/>
      <c r="AA16" s="150">
        <f>WEEKDAY(DATE($AJ$3,$AN$3,1))</f>
        <v>1</v>
      </c>
      <c r="AB16" s="151">
        <f>WEEKDAY(DATE($AJ$3,$AN$3,2))</f>
        <v>2</v>
      </c>
      <c r="AC16" s="151">
        <f>WEEKDAY(DATE($AJ$3,$AN$3,3))</f>
        <v>3</v>
      </c>
      <c r="AD16" s="151">
        <f>WEEKDAY(DATE($AJ$3,$AN$3,4))</f>
        <v>4</v>
      </c>
      <c r="AE16" s="151">
        <f>WEEKDAY(DATE($AJ$3,$AN$3,5))</f>
        <v>5</v>
      </c>
      <c r="AF16" s="151">
        <f>WEEKDAY(DATE($AJ$3,$AN$3,6))</f>
        <v>6</v>
      </c>
      <c r="AG16" s="152">
        <f>WEEKDAY(DATE($AJ$3,$AN$3,7))</f>
        <v>7</v>
      </c>
      <c r="AH16" s="153">
        <f>WEEKDAY(DATE($AJ$3,$AN$3,8))</f>
        <v>1</v>
      </c>
      <c r="AI16" s="151">
        <f>WEEKDAY(DATE($AJ$3,$AN$3,9))</f>
        <v>2</v>
      </c>
      <c r="AJ16" s="151">
        <f>WEEKDAY(DATE($AJ$3,$AN$3,10))</f>
        <v>3</v>
      </c>
      <c r="AK16" s="151">
        <f>WEEKDAY(DATE($AJ$3,$AN$3,11))</f>
        <v>4</v>
      </c>
      <c r="AL16" s="151">
        <f>WEEKDAY(DATE($AJ$3,$AN$3,12))</f>
        <v>5</v>
      </c>
      <c r="AM16" s="151">
        <f>WEEKDAY(DATE($AJ$3,$AN$3,13))</f>
        <v>6</v>
      </c>
      <c r="AN16" s="152">
        <f>WEEKDAY(DATE($AJ$3,$AN$3,14))</f>
        <v>7</v>
      </c>
      <c r="AO16" s="153">
        <f>WEEKDAY(DATE($AJ$3,$AN$3,15))</f>
        <v>1</v>
      </c>
      <c r="AP16" s="151">
        <f>WEEKDAY(DATE($AJ$3,$AN$3,16))</f>
        <v>2</v>
      </c>
      <c r="AQ16" s="151">
        <f>WEEKDAY(DATE($AJ$3,$AN$3,17))</f>
        <v>3</v>
      </c>
      <c r="AR16" s="151">
        <f>WEEKDAY(DATE($AJ$3,$AN$3,18))</f>
        <v>4</v>
      </c>
      <c r="AS16" s="151">
        <f>WEEKDAY(DATE($AJ$3,$AN$3,19))</f>
        <v>5</v>
      </c>
      <c r="AT16" s="151">
        <f>WEEKDAY(DATE($AJ$3,$AN$3,20))</f>
        <v>6</v>
      </c>
      <c r="AU16" s="152">
        <f>WEEKDAY(DATE($AJ$3,$AN$3,21))</f>
        <v>7</v>
      </c>
      <c r="AV16" s="153">
        <f>WEEKDAY(DATE($AJ$3,$AN$3,22))</f>
        <v>1</v>
      </c>
      <c r="AW16" s="151">
        <f>WEEKDAY(DATE($AJ$3,$AN$3,23))</f>
        <v>2</v>
      </c>
      <c r="AX16" s="151">
        <f>WEEKDAY(DATE($AJ$3,$AN$3,24))</f>
        <v>3</v>
      </c>
      <c r="AY16" s="151">
        <f>WEEKDAY(DATE($AJ$3,$AN$3,25))</f>
        <v>4</v>
      </c>
      <c r="AZ16" s="151">
        <f>WEEKDAY(DATE($AJ$3,$AN$3,26))</f>
        <v>5</v>
      </c>
      <c r="BA16" s="151">
        <f>WEEKDAY(DATE($AJ$3,$AN$3,27))</f>
        <v>6</v>
      </c>
      <c r="BB16" s="152">
        <f>WEEKDAY(DATE($AJ$3,$AN$3,28))</f>
        <v>7</v>
      </c>
      <c r="BC16" s="153">
        <f>IF(BC15=29,WEEKDAY(DATE($AJ$3,$AN$3,29)),0)</f>
        <v>0</v>
      </c>
      <c r="BD16" s="151">
        <f>IF(BD15=30,WEEKDAY(DATE($AJ$3,$AN$3,30)),0)</f>
        <v>0</v>
      </c>
      <c r="BE16" s="152">
        <f>IF(BE15=31,WEEKDAY(DATE($AJ$3,$AN$3,31)),0)</f>
        <v>0</v>
      </c>
      <c r="BF16" s="238"/>
      <c r="BG16" s="239"/>
      <c r="BH16" s="244"/>
      <c r="BI16" s="245"/>
      <c r="BJ16" s="250"/>
      <c r="BK16" s="229"/>
      <c r="BL16" s="229"/>
      <c r="BM16" s="229"/>
      <c r="BN16" s="251"/>
    </row>
    <row r="17" spans="2:66" ht="20.25" customHeight="1" thickBot="1" x14ac:dyDescent="0.45">
      <c r="B17" s="263"/>
      <c r="C17" s="266"/>
      <c r="D17" s="271"/>
      <c r="E17" s="272"/>
      <c r="F17" s="273"/>
      <c r="G17" s="252"/>
      <c r="H17" s="233"/>
      <c r="I17" s="188"/>
      <c r="J17" s="185"/>
      <c r="K17" s="188"/>
      <c r="L17" s="185"/>
      <c r="M17" s="278"/>
      <c r="N17" s="279"/>
      <c r="O17" s="231"/>
      <c r="P17" s="232"/>
      <c r="Q17" s="232"/>
      <c r="R17" s="233"/>
      <c r="S17" s="231"/>
      <c r="T17" s="232"/>
      <c r="U17" s="232"/>
      <c r="V17" s="232"/>
      <c r="W17" s="233"/>
      <c r="X17" s="202"/>
      <c r="Y17" s="202"/>
      <c r="Z17" s="203"/>
      <c r="AA17" s="156" t="str">
        <f>IF(AA16=1,"日",IF(AA16=2,"月",IF(AA16=3,"火",IF(AA16=4,"水",IF(AA16=5,"木",IF(AA16=6,"金","土"))))))</f>
        <v>日</v>
      </c>
      <c r="AB17" s="157" t="str">
        <f t="shared" ref="AB17:BB17" si="0">IF(AB16=1,"日",IF(AB16=2,"月",IF(AB16=3,"火",IF(AB16=4,"水",IF(AB16=5,"木",IF(AB16=6,"金","土"))))))</f>
        <v>月</v>
      </c>
      <c r="AC17" s="157" t="str">
        <f t="shared" si="0"/>
        <v>火</v>
      </c>
      <c r="AD17" s="157" t="str">
        <f t="shared" si="0"/>
        <v>水</v>
      </c>
      <c r="AE17" s="157" t="str">
        <f t="shared" si="0"/>
        <v>木</v>
      </c>
      <c r="AF17" s="157" t="str">
        <f t="shared" si="0"/>
        <v>金</v>
      </c>
      <c r="AG17" s="158" t="str">
        <f t="shared" si="0"/>
        <v>土</v>
      </c>
      <c r="AH17" s="159" t="str">
        <f>IF(AH16=1,"日",IF(AH16=2,"月",IF(AH16=3,"火",IF(AH16=4,"水",IF(AH16=5,"木",IF(AH16=6,"金","土"))))))</f>
        <v>日</v>
      </c>
      <c r="AI17" s="157" t="str">
        <f t="shared" si="0"/>
        <v>月</v>
      </c>
      <c r="AJ17" s="157" t="str">
        <f t="shared" si="0"/>
        <v>火</v>
      </c>
      <c r="AK17" s="157" t="str">
        <f t="shared" si="0"/>
        <v>水</v>
      </c>
      <c r="AL17" s="157" t="str">
        <f t="shared" si="0"/>
        <v>木</v>
      </c>
      <c r="AM17" s="157" t="str">
        <f t="shared" si="0"/>
        <v>金</v>
      </c>
      <c r="AN17" s="158" t="str">
        <f t="shared" si="0"/>
        <v>土</v>
      </c>
      <c r="AO17" s="159" t="str">
        <f>IF(AO16=1,"日",IF(AO16=2,"月",IF(AO16=3,"火",IF(AO16=4,"水",IF(AO16=5,"木",IF(AO16=6,"金","土"))))))</f>
        <v>日</v>
      </c>
      <c r="AP17" s="157" t="str">
        <f t="shared" si="0"/>
        <v>月</v>
      </c>
      <c r="AQ17" s="157" t="str">
        <f t="shared" si="0"/>
        <v>火</v>
      </c>
      <c r="AR17" s="157" t="str">
        <f t="shared" si="0"/>
        <v>水</v>
      </c>
      <c r="AS17" s="157" t="str">
        <f t="shared" si="0"/>
        <v>木</v>
      </c>
      <c r="AT17" s="157" t="str">
        <f t="shared" si="0"/>
        <v>金</v>
      </c>
      <c r="AU17" s="158" t="str">
        <f t="shared" si="0"/>
        <v>土</v>
      </c>
      <c r="AV17" s="159" t="str">
        <f>IF(AV16=1,"日",IF(AV16=2,"月",IF(AV16=3,"火",IF(AV16=4,"水",IF(AV16=5,"木",IF(AV16=6,"金","土"))))))</f>
        <v>日</v>
      </c>
      <c r="AW17" s="157" t="str">
        <f t="shared" si="0"/>
        <v>月</v>
      </c>
      <c r="AX17" s="157" t="str">
        <f t="shared" si="0"/>
        <v>火</v>
      </c>
      <c r="AY17" s="157" t="str">
        <f t="shared" si="0"/>
        <v>水</v>
      </c>
      <c r="AZ17" s="157" t="str">
        <f t="shared" si="0"/>
        <v>木</v>
      </c>
      <c r="BA17" s="157" t="str">
        <f t="shared" si="0"/>
        <v>金</v>
      </c>
      <c r="BB17" s="158" t="str">
        <f t="shared" si="0"/>
        <v>土</v>
      </c>
      <c r="BC17" s="157" t="str">
        <f>IF(BC16=1,"日",IF(BC16=2,"月",IF(BC16=3,"火",IF(BC16=4,"水",IF(BC16=5,"木",IF(BC16=6,"金",IF(BC16=0,"","土")))))))</f>
        <v/>
      </c>
      <c r="BD17" s="157" t="str">
        <f>IF(BD16=1,"日",IF(BD16=2,"月",IF(BD16=3,"火",IF(BD16=4,"水",IF(BD16=5,"木",IF(BD16=6,"金",IF(BD16=0,"","土")))))))</f>
        <v/>
      </c>
      <c r="BE17" s="157" t="str">
        <f>IF(BE16=1,"日",IF(BE16=2,"月",IF(BE16=3,"火",IF(BE16=4,"水",IF(BE16=5,"木",IF(BE16=6,"金",IF(BE16=0,"","土")))))))</f>
        <v/>
      </c>
      <c r="BF17" s="240"/>
      <c r="BG17" s="241"/>
      <c r="BH17" s="246"/>
      <c r="BI17" s="247"/>
      <c r="BJ17" s="252"/>
      <c r="BK17" s="232"/>
      <c r="BL17" s="232"/>
      <c r="BM17" s="232"/>
      <c r="BN17" s="253"/>
    </row>
    <row r="18" spans="2:66" ht="20.25" customHeight="1" x14ac:dyDescent="0.4">
      <c r="B18" s="296">
        <f>B16+1</f>
        <v>1</v>
      </c>
      <c r="C18" s="325"/>
      <c r="D18" s="326"/>
      <c r="E18" s="327"/>
      <c r="F18" s="328"/>
      <c r="G18" s="329"/>
      <c r="H18" s="330"/>
      <c r="I18" s="161"/>
      <c r="J18" s="162"/>
      <c r="K18" s="161"/>
      <c r="L18" s="162"/>
      <c r="M18" s="331"/>
      <c r="N18" s="332"/>
      <c r="O18" s="333"/>
      <c r="P18" s="334"/>
      <c r="Q18" s="334"/>
      <c r="R18" s="330"/>
      <c r="S18" s="315"/>
      <c r="T18" s="316"/>
      <c r="U18" s="316"/>
      <c r="V18" s="316"/>
      <c r="W18" s="317"/>
      <c r="X18" s="109" t="s">
        <v>18</v>
      </c>
      <c r="Y18" s="110"/>
      <c r="Z18" s="111"/>
      <c r="AA18" s="102"/>
      <c r="AB18" s="103"/>
      <c r="AC18" s="103"/>
      <c r="AD18" s="103"/>
      <c r="AE18" s="103"/>
      <c r="AF18" s="103"/>
      <c r="AG18" s="104"/>
      <c r="AH18" s="102"/>
      <c r="AI18" s="103"/>
      <c r="AJ18" s="103"/>
      <c r="AK18" s="103"/>
      <c r="AL18" s="103"/>
      <c r="AM18" s="103"/>
      <c r="AN18" s="104"/>
      <c r="AO18" s="102"/>
      <c r="AP18" s="103"/>
      <c r="AQ18" s="103"/>
      <c r="AR18" s="103"/>
      <c r="AS18" s="103"/>
      <c r="AT18" s="103"/>
      <c r="AU18" s="104"/>
      <c r="AV18" s="102"/>
      <c r="AW18" s="103"/>
      <c r="AX18" s="103"/>
      <c r="AY18" s="103"/>
      <c r="AZ18" s="103"/>
      <c r="BA18" s="103"/>
      <c r="BB18" s="104"/>
      <c r="BC18" s="102"/>
      <c r="BD18" s="103"/>
      <c r="BE18" s="103"/>
      <c r="BF18" s="318"/>
      <c r="BG18" s="319"/>
      <c r="BH18" s="320"/>
      <c r="BI18" s="321"/>
      <c r="BJ18" s="322"/>
      <c r="BK18" s="323"/>
      <c r="BL18" s="323"/>
      <c r="BM18" s="323"/>
      <c r="BN18" s="324"/>
    </row>
    <row r="19" spans="2:66" ht="20.25" customHeight="1" x14ac:dyDescent="0.4">
      <c r="B19" s="297"/>
      <c r="C19" s="299"/>
      <c r="D19" s="302"/>
      <c r="E19" s="223"/>
      <c r="F19" s="301"/>
      <c r="G19" s="305"/>
      <c r="H19" s="306"/>
      <c r="I19" s="163"/>
      <c r="J19" s="164">
        <f>G18</f>
        <v>0</v>
      </c>
      <c r="K19" s="163"/>
      <c r="L19" s="164">
        <f>M18</f>
        <v>0</v>
      </c>
      <c r="M19" s="309"/>
      <c r="N19" s="310"/>
      <c r="O19" s="313"/>
      <c r="P19" s="314"/>
      <c r="Q19" s="314"/>
      <c r="R19" s="306"/>
      <c r="S19" s="280"/>
      <c r="T19" s="281"/>
      <c r="U19" s="281"/>
      <c r="V19" s="281"/>
      <c r="W19" s="282"/>
      <c r="X19" s="112" t="s">
        <v>246</v>
      </c>
      <c r="Y19" s="113"/>
      <c r="Z19" s="114"/>
      <c r="AA19" s="173" t="str">
        <f>IF(AA18="","",VLOOKUP(AA18,'様式４－２'!$C$7:$L$48,10,FALSE))</f>
        <v/>
      </c>
      <c r="AB19" s="174" t="str">
        <f>IF(AB18="","",VLOOKUP(AB18,'様式４－２'!$C$7:$L$48,10,FALSE))</f>
        <v/>
      </c>
      <c r="AC19" s="174" t="str">
        <f>IF(AC18="","",VLOOKUP(AC18,'様式４－２'!$C$7:$L$48,10,FALSE))</f>
        <v/>
      </c>
      <c r="AD19" s="174" t="str">
        <f>IF(AD18="","",VLOOKUP(AD18,'様式４－２'!$C$7:$L$48,10,FALSE))</f>
        <v/>
      </c>
      <c r="AE19" s="174" t="str">
        <f>IF(AE18="","",VLOOKUP(AE18,'様式４－２'!$C$7:$L$48,10,FALSE))</f>
        <v/>
      </c>
      <c r="AF19" s="174" t="str">
        <f>IF(AF18="","",VLOOKUP(AF18,'様式４－２'!$C$7:$L$48,10,FALSE))</f>
        <v/>
      </c>
      <c r="AG19" s="175" t="str">
        <f>IF(AG18="","",VLOOKUP(AG18,'様式４－２'!$C$7:$L$48,10,FALSE))</f>
        <v/>
      </c>
      <c r="AH19" s="173" t="str">
        <f>IF(AH18="","",VLOOKUP(AH18,'様式４－２'!$C$7:$L$48,10,FALSE))</f>
        <v/>
      </c>
      <c r="AI19" s="174" t="str">
        <f>IF(AI18="","",VLOOKUP(AI18,'様式４－２'!$C$7:$L$48,10,FALSE))</f>
        <v/>
      </c>
      <c r="AJ19" s="174" t="str">
        <f>IF(AJ18="","",VLOOKUP(AJ18,'様式４－２'!$C$7:$L$48,10,FALSE))</f>
        <v/>
      </c>
      <c r="AK19" s="174" t="str">
        <f>IF(AK18="","",VLOOKUP(AK18,'様式４－２'!$C$7:$L$48,10,FALSE))</f>
        <v/>
      </c>
      <c r="AL19" s="174" t="str">
        <f>IF(AL18="","",VLOOKUP(AL18,'様式４－２'!$C$7:$L$48,10,FALSE))</f>
        <v/>
      </c>
      <c r="AM19" s="174" t="str">
        <f>IF(AM18="","",VLOOKUP(AM18,'様式４－２'!$C$7:$L$48,10,FALSE))</f>
        <v/>
      </c>
      <c r="AN19" s="175" t="str">
        <f>IF(AN18="","",VLOOKUP(AN18,'様式４－２'!$C$7:$L$48,10,FALSE))</f>
        <v/>
      </c>
      <c r="AO19" s="173" t="str">
        <f>IF(AO18="","",VLOOKUP(AO18,'様式４－２'!$C$7:$L$48,10,FALSE))</f>
        <v/>
      </c>
      <c r="AP19" s="174" t="str">
        <f>IF(AP18="","",VLOOKUP(AP18,'様式４－２'!$C$7:$L$48,10,FALSE))</f>
        <v/>
      </c>
      <c r="AQ19" s="174" t="str">
        <f>IF(AQ18="","",VLOOKUP(AQ18,'様式４－２'!$C$7:$L$48,10,FALSE))</f>
        <v/>
      </c>
      <c r="AR19" s="174" t="str">
        <f>IF(AR18="","",VLOOKUP(AR18,'様式４－２'!$C$7:$L$48,10,FALSE))</f>
        <v/>
      </c>
      <c r="AS19" s="174" t="str">
        <f>IF(AS18="","",VLOOKUP(AS18,'様式４－２'!$C$7:$L$48,10,FALSE))</f>
        <v/>
      </c>
      <c r="AT19" s="174" t="str">
        <f>IF(AT18="","",VLOOKUP(AT18,'様式４－２'!$C$7:$L$48,10,FALSE))</f>
        <v/>
      </c>
      <c r="AU19" s="175" t="str">
        <f>IF(AU18="","",VLOOKUP(AU18,'様式４－２'!$C$7:$L$48,10,FALSE))</f>
        <v/>
      </c>
      <c r="AV19" s="173" t="str">
        <f>IF(AV18="","",VLOOKUP(AV18,'様式４－２'!$C$7:$L$48,10,FALSE))</f>
        <v/>
      </c>
      <c r="AW19" s="174" t="str">
        <f>IF(AW18="","",VLOOKUP(AW18,'様式４－２'!$C$7:$L$48,10,FALSE))</f>
        <v/>
      </c>
      <c r="AX19" s="174" t="str">
        <f>IF(AX18="","",VLOOKUP(AX18,'様式４－２'!$C$7:$L$48,10,FALSE))</f>
        <v/>
      </c>
      <c r="AY19" s="174" t="str">
        <f>IF(AY18="","",VLOOKUP(AY18,'様式４－２'!$C$7:$L$48,10,FALSE))</f>
        <v/>
      </c>
      <c r="AZ19" s="174" t="str">
        <f>IF(AZ18="","",VLOOKUP(AZ18,'様式４－２'!$C$7:$L$48,10,FALSE))</f>
        <v/>
      </c>
      <c r="BA19" s="174" t="str">
        <f>IF(BA18="","",VLOOKUP(BA18,'様式４－２'!$C$7:$L$48,10,FALSE))</f>
        <v/>
      </c>
      <c r="BB19" s="175" t="str">
        <f>IF(BB18="","",VLOOKUP(BB18,'様式４－２'!$C$7:$L$48,10,FALSE))</f>
        <v/>
      </c>
      <c r="BC19" s="173" t="str">
        <f>IF(BC18="","",VLOOKUP(BC18,'様式４－２'!$C$7:$L$48,10,FALSE))</f>
        <v/>
      </c>
      <c r="BD19" s="174" t="str">
        <f>IF(BD18="","",VLOOKUP(BD18,'様式４－２'!$C$7:$L$48,10,FALSE))</f>
        <v/>
      </c>
      <c r="BE19" s="174" t="str">
        <f>IF(BE18="","",VLOOKUP(BE18,'様式４－２'!$C$7:$L$48,10,FALSE))</f>
        <v/>
      </c>
      <c r="BF19" s="293">
        <f>IF($BI$4="４週",SUM(AA19:BB19),IF($BI$4="暦月",SUM(AA19:BE19),""))</f>
        <v>0</v>
      </c>
      <c r="BG19" s="294"/>
      <c r="BH19" s="295">
        <f>IF($BI$4="４週",BF19/4,IF($BI$4="暦月",(BF19/($BI$9/7)),""))</f>
        <v>0</v>
      </c>
      <c r="BI19" s="294"/>
      <c r="BJ19" s="290"/>
      <c r="BK19" s="291"/>
      <c r="BL19" s="291"/>
      <c r="BM19" s="291"/>
      <c r="BN19" s="292"/>
    </row>
    <row r="20" spans="2:66" ht="20.25" customHeight="1" x14ac:dyDescent="0.4">
      <c r="B20" s="296">
        <f>B18+1</f>
        <v>2</v>
      </c>
      <c r="C20" s="298"/>
      <c r="D20" s="300"/>
      <c r="E20" s="223"/>
      <c r="F20" s="301"/>
      <c r="G20" s="303"/>
      <c r="H20" s="304"/>
      <c r="I20" s="165"/>
      <c r="J20" s="166"/>
      <c r="K20" s="165"/>
      <c r="L20" s="166"/>
      <c r="M20" s="307"/>
      <c r="N20" s="308"/>
      <c r="O20" s="311"/>
      <c r="P20" s="312"/>
      <c r="Q20" s="312"/>
      <c r="R20" s="304"/>
      <c r="S20" s="280"/>
      <c r="T20" s="281"/>
      <c r="U20" s="281"/>
      <c r="V20" s="281"/>
      <c r="W20" s="282"/>
      <c r="X20" s="115" t="s">
        <v>18</v>
      </c>
      <c r="Y20" s="116"/>
      <c r="Z20" s="117"/>
      <c r="AA20" s="105"/>
      <c r="AB20" s="106"/>
      <c r="AC20" s="106"/>
      <c r="AD20" s="106"/>
      <c r="AE20" s="106"/>
      <c r="AF20" s="106"/>
      <c r="AG20" s="107"/>
      <c r="AH20" s="105"/>
      <c r="AI20" s="106"/>
      <c r="AJ20" s="106"/>
      <c r="AK20" s="106"/>
      <c r="AL20" s="106"/>
      <c r="AM20" s="106"/>
      <c r="AN20" s="107"/>
      <c r="AO20" s="105"/>
      <c r="AP20" s="106"/>
      <c r="AQ20" s="106"/>
      <c r="AR20" s="106"/>
      <c r="AS20" s="106"/>
      <c r="AT20" s="106"/>
      <c r="AU20" s="107"/>
      <c r="AV20" s="105"/>
      <c r="AW20" s="106"/>
      <c r="AX20" s="106"/>
      <c r="AY20" s="106"/>
      <c r="AZ20" s="106"/>
      <c r="BA20" s="106"/>
      <c r="BB20" s="107"/>
      <c r="BC20" s="105"/>
      <c r="BD20" s="106"/>
      <c r="BE20" s="108"/>
      <c r="BF20" s="283"/>
      <c r="BG20" s="284"/>
      <c r="BH20" s="285"/>
      <c r="BI20" s="286"/>
      <c r="BJ20" s="287"/>
      <c r="BK20" s="288"/>
      <c r="BL20" s="288"/>
      <c r="BM20" s="288"/>
      <c r="BN20" s="289"/>
    </row>
    <row r="21" spans="2:66" ht="20.25" customHeight="1" x14ac:dyDescent="0.4">
      <c r="B21" s="297"/>
      <c r="C21" s="299"/>
      <c r="D21" s="302"/>
      <c r="E21" s="223"/>
      <c r="F21" s="301"/>
      <c r="G21" s="305"/>
      <c r="H21" s="306"/>
      <c r="I21" s="163"/>
      <c r="J21" s="164">
        <f>G20</f>
        <v>0</v>
      </c>
      <c r="K21" s="163"/>
      <c r="L21" s="164">
        <f>M20</f>
        <v>0</v>
      </c>
      <c r="M21" s="309"/>
      <c r="N21" s="310"/>
      <c r="O21" s="313"/>
      <c r="P21" s="314"/>
      <c r="Q21" s="314"/>
      <c r="R21" s="306"/>
      <c r="S21" s="280"/>
      <c r="T21" s="281"/>
      <c r="U21" s="281"/>
      <c r="V21" s="281"/>
      <c r="W21" s="282"/>
      <c r="X21" s="112" t="s">
        <v>246</v>
      </c>
      <c r="Y21" s="113"/>
      <c r="Z21" s="114"/>
      <c r="AA21" s="173" t="str">
        <f>IF(AA20="","",VLOOKUP(AA20,'様式４－２'!$C$7:$L$48,10,FALSE))</f>
        <v/>
      </c>
      <c r="AB21" s="174" t="str">
        <f>IF(AB20="","",VLOOKUP(AB20,'様式４－２'!$C$7:$L$48,10,FALSE))</f>
        <v/>
      </c>
      <c r="AC21" s="174" t="str">
        <f>IF(AC20="","",VLOOKUP(AC20,'様式４－２'!$C$7:$L$48,10,FALSE))</f>
        <v/>
      </c>
      <c r="AD21" s="174" t="str">
        <f>IF(AD20="","",VLOOKUP(AD20,'様式４－２'!$C$7:$L$48,10,FALSE))</f>
        <v/>
      </c>
      <c r="AE21" s="174" t="str">
        <f>IF(AE20="","",VLOOKUP(AE20,'様式４－２'!$C$7:$L$48,10,FALSE))</f>
        <v/>
      </c>
      <c r="AF21" s="174" t="str">
        <f>IF(AF20="","",VLOOKUP(AF20,'様式４－２'!$C$7:$L$48,10,FALSE))</f>
        <v/>
      </c>
      <c r="AG21" s="175" t="str">
        <f>IF(AG20="","",VLOOKUP(AG20,'様式４－２'!$C$7:$L$48,10,FALSE))</f>
        <v/>
      </c>
      <c r="AH21" s="173" t="str">
        <f>IF(AH20="","",VLOOKUP(AH20,'様式４－２'!$C$7:$L$48,10,FALSE))</f>
        <v/>
      </c>
      <c r="AI21" s="174" t="str">
        <f>IF(AI20="","",VLOOKUP(AI20,'様式４－２'!$C$7:$L$48,10,FALSE))</f>
        <v/>
      </c>
      <c r="AJ21" s="174" t="str">
        <f>IF(AJ20="","",VLOOKUP(AJ20,'様式４－２'!$C$7:$L$48,10,FALSE))</f>
        <v/>
      </c>
      <c r="AK21" s="174" t="str">
        <f>IF(AK20="","",VLOOKUP(AK20,'様式４－２'!$C$7:$L$48,10,FALSE))</f>
        <v/>
      </c>
      <c r="AL21" s="174" t="str">
        <f>IF(AL20="","",VLOOKUP(AL20,'様式４－２'!$C$7:$L$48,10,FALSE))</f>
        <v/>
      </c>
      <c r="AM21" s="174" t="str">
        <f>IF(AM20="","",VLOOKUP(AM20,'様式４－２'!$C$7:$L$48,10,FALSE))</f>
        <v/>
      </c>
      <c r="AN21" s="175" t="str">
        <f>IF(AN20="","",VLOOKUP(AN20,'様式４－２'!$C$7:$L$48,10,FALSE))</f>
        <v/>
      </c>
      <c r="AO21" s="173" t="str">
        <f>IF(AO20="","",VLOOKUP(AO20,'様式４－２'!$C$7:$L$48,10,FALSE))</f>
        <v/>
      </c>
      <c r="AP21" s="174" t="str">
        <f>IF(AP20="","",VLOOKUP(AP20,'様式４－２'!$C$7:$L$48,10,FALSE))</f>
        <v/>
      </c>
      <c r="AQ21" s="174" t="str">
        <f>IF(AQ20="","",VLOOKUP(AQ20,'様式４－２'!$C$7:$L$48,10,FALSE))</f>
        <v/>
      </c>
      <c r="AR21" s="174" t="str">
        <f>IF(AR20="","",VLOOKUP(AR20,'様式４－２'!$C$7:$L$48,10,FALSE))</f>
        <v/>
      </c>
      <c r="AS21" s="174" t="str">
        <f>IF(AS20="","",VLOOKUP(AS20,'様式４－２'!$C$7:$L$48,10,FALSE))</f>
        <v/>
      </c>
      <c r="AT21" s="174" t="str">
        <f>IF(AT20="","",VLOOKUP(AT20,'様式４－２'!$C$7:$L$48,10,FALSE))</f>
        <v/>
      </c>
      <c r="AU21" s="175" t="str">
        <f>IF(AU20="","",VLOOKUP(AU20,'様式４－２'!$C$7:$L$48,10,FALSE))</f>
        <v/>
      </c>
      <c r="AV21" s="173" t="str">
        <f>IF(AV20="","",VLOOKUP(AV20,'様式４－２'!$C$7:$L$48,10,FALSE))</f>
        <v/>
      </c>
      <c r="AW21" s="174" t="str">
        <f>IF(AW20="","",VLOOKUP(AW20,'様式４－２'!$C$7:$L$48,10,FALSE))</f>
        <v/>
      </c>
      <c r="AX21" s="174" t="str">
        <f>IF(AX20="","",VLOOKUP(AX20,'様式４－２'!$C$7:$L$48,10,FALSE))</f>
        <v/>
      </c>
      <c r="AY21" s="174" t="str">
        <f>IF(AY20="","",VLOOKUP(AY20,'様式４－２'!$C$7:$L$48,10,FALSE))</f>
        <v/>
      </c>
      <c r="AZ21" s="174" t="str">
        <f>IF(AZ20="","",VLOOKUP(AZ20,'様式４－２'!$C$7:$L$48,10,FALSE))</f>
        <v/>
      </c>
      <c r="BA21" s="174" t="str">
        <f>IF(BA20="","",VLOOKUP(BA20,'様式４－２'!$C$7:$L$48,10,FALSE))</f>
        <v/>
      </c>
      <c r="BB21" s="175" t="str">
        <f>IF(BB20="","",VLOOKUP(BB20,'様式４－２'!$C$7:$L$48,10,FALSE))</f>
        <v/>
      </c>
      <c r="BC21" s="173" t="str">
        <f>IF(BC20="","",VLOOKUP(BC20,'様式４－２'!$C$7:$L$48,10,FALSE))</f>
        <v/>
      </c>
      <c r="BD21" s="174" t="str">
        <f>IF(BD20="","",VLOOKUP(BD20,'様式４－２'!$C$7:$L$48,10,FALSE))</f>
        <v/>
      </c>
      <c r="BE21" s="174" t="str">
        <f>IF(BE20="","",VLOOKUP(BE20,'様式４－２'!$C$7:$L$48,10,FALSE))</f>
        <v/>
      </c>
      <c r="BF21" s="293">
        <f>IF($BI$4="４週",SUM(AA21:BB21),IF($BI$4="暦月",SUM(AA21:BE21),""))</f>
        <v>0</v>
      </c>
      <c r="BG21" s="294"/>
      <c r="BH21" s="295">
        <f>IF($BI$4="４週",BF21/4,IF($BI$4="暦月",(BF21/($BI$9/7)),""))</f>
        <v>0</v>
      </c>
      <c r="BI21" s="294"/>
      <c r="BJ21" s="290"/>
      <c r="BK21" s="291"/>
      <c r="BL21" s="291"/>
      <c r="BM21" s="291"/>
      <c r="BN21" s="292"/>
    </row>
    <row r="22" spans="2:66" ht="20.25" customHeight="1" x14ac:dyDescent="0.4">
      <c r="B22" s="296">
        <f>B20+1</f>
        <v>3</v>
      </c>
      <c r="C22" s="298"/>
      <c r="D22" s="300"/>
      <c r="E22" s="223"/>
      <c r="F22" s="301"/>
      <c r="G22" s="303"/>
      <c r="H22" s="304"/>
      <c r="I22" s="163"/>
      <c r="J22" s="164"/>
      <c r="K22" s="163"/>
      <c r="L22" s="164"/>
      <c r="M22" s="307"/>
      <c r="N22" s="308"/>
      <c r="O22" s="311"/>
      <c r="P22" s="312"/>
      <c r="Q22" s="312"/>
      <c r="R22" s="304"/>
      <c r="S22" s="280"/>
      <c r="T22" s="281"/>
      <c r="U22" s="281"/>
      <c r="V22" s="281"/>
      <c r="W22" s="282"/>
      <c r="X22" s="115" t="s">
        <v>18</v>
      </c>
      <c r="Y22" s="116"/>
      <c r="Z22" s="117"/>
      <c r="AA22" s="105"/>
      <c r="AB22" s="106"/>
      <c r="AC22" s="106"/>
      <c r="AD22" s="106"/>
      <c r="AE22" s="106"/>
      <c r="AF22" s="106"/>
      <c r="AG22" s="107"/>
      <c r="AH22" s="105"/>
      <c r="AI22" s="106"/>
      <c r="AJ22" s="106"/>
      <c r="AK22" s="106"/>
      <c r="AL22" s="106"/>
      <c r="AM22" s="106"/>
      <c r="AN22" s="107"/>
      <c r="AO22" s="105"/>
      <c r="AP22" s="106"/>
      <c r="AQ22" s="106"/>
      <c r="AR22" s="106"/>
      <c r="AS22" s="106"/>
      <c r="AT22" s="106"/>
      <c r="AU22" s="107"/>
      <c r="AV22" s="105"/>
      <c r="AW22" s="106"/>
      <c r="AX22" s="106"/>
      <c r="AY22" s="106"/>
      <c r="AZ22" s="106"/>
      <c r="BA22" s="106"/>
      <c r="BB22" s="107"/>
      <c r="BC22" s="105"/>
      <c r="BD22" s="106"/>
      <c r="BE22" s="108"/>
      <c r="BF22" s="283"/>
      <c r="BG22" s="284"/>
      <c r="BH22" s="285"/>
      <c r="BI22" s="286"/>
      <c r="BJ22" s="287"/>
      <c r="BK22" s="288"/>
      <c r="BL22" s="288"/>
      <c r="BM22" s="288"/>
      <c r="BN22" s="289"/>
    </row>
    <row r="23" spans="2:66" ht="20.25" customHeight="1" x14ac:dyDescent="0.4">
      <c r="B23" s="297"/>
      <c r="C23" s="299"/>
      <c r="D23" s="302"/>
      <c r="E23" s="223"/>
      <c r="F23" s="301"/>
      <c r="G23" s="305"/>
      <c r="H23" s="306"/>
      <c r="I23" s="163"/>
      <c r="J23" s="164">
        <f>G22</f>
        <v>0</v>
      </c>
      <c r="K23" s="163"/>
      <c r="L23" s="164">
        <f>M22</f>
        <v>0</v>
      </c>
      <c r="M23" s="309"/>
      <c r="N23" s="310"/>
      <c r="O23" s="313"/>
      <c r="P23" s="314"/>
      <c r="Q23" s="314"/>
      <c r="R23" s="306"/>
      <c r="S23" s="280"/>
      <c r="T23" s="281"/>
      <c r="U23" s="281"/>
      <c r="V23" s="281"/>
      <c r="W23" s="282"/>
      <c r="X23" s="112" t="s">
        <v>246</v>
      </c>
      <c r="Y23" s="113"/>
      <c r="Z23" s="114"/>
      <c r="AA23" s="173" t="str">
        <f>IF(AA22="","",VLOOKUP(AA22,'様式４－２'!$C$7:$L$48,10,FALSE))</f>
        <v/>
      </c>
      <c r="AB23" s="174" t="str">
        <f>IF(AB22="","",VLOOKUP(AB22,'様式４－２'!$C$7:$L$48,10,FALSE))</f>
        <v/>
      </c>
      <c r="AC23" s="174" t="str">
        <f>IF(AC22="","",VLOOKUP(AC22,'様式４－２'!$C$7:$L$48,10,FALSE))</f>
        <v/>
      </c>
      <c r="AD23" s="174" t="str">
        <f>IF(AD22="","",VLOOKUP(AD22,'様式４－２'!$C$7:$L$48,10,FALSE))</f>
        <v/>
      </c>
      <c r="AE23" s="174" t="str">
        <f>IF(AE22="","",VLOOKUP(AE22,'様式４－２'!$C$7:$L$48,10,FALSE))</f>
        <v/>
      </c>
      <c r="AF23" s="174" t="str">
        <f>IF(AF22="","",VLOOKUP(AF22,'様式４－２'!$C$7:$L$48,10,FALSE))</f>
        <v/>
      </c>
      <c r="AG23" s="175" t="str">
        <f>IF(AG22="","",VLOOKUP(AG22,'様式４－２'!$C$7:$L$48,10,FALSE))</f>
        <v/>
      </c>
      <c r="AH23" s="173" t="str">
        <f>IF(AH22="","",VLOOKUP(AH22,'様式４－２'!$C$7:$L$48,10,FALSE))</f>
        <v/>
      </c>
      <c r="AI23" s="174" t="str">
        <f>IF(AI22="","",VLOOKUP(AI22,'様式４－２'!$C$7:$L$48,10,FALSE))</f>
        <v/>
      </c>
      <c r="AJ23" s="174" t="str">
        <f>IF(AJ22="","",VLOOKUP(AJ22,'様式４－２'!$C$7:$L$48,10,FALSE))</f>
        <v/>
      </c>
      <c r="AK23" s="174" t="str">
        <f>IF(AK22="","",VLOOKUP(AK22,'様式４－２'!$C$7:$L$48,10,FALSE))</f>
        <v/>
      </c>
      <c r="AL23" s="174" t="str">
        <f>IF(AL22="","",VLOOKUP(AL22,'様式４－２'!$C$7:$L$48,10,FALSE))</f>
        <v/>
      </c>
      <c r="AM23" s="174" t="str">
        <f>IF(AM22="","",VLOOKUP(AM22,'様式４－２'!$C$7:$L$48,10,FALSE))</f>
        <v/>
      </c>
      <c r="AN23" s="175" t="str">
        <f>IF(AN22="","",VLOOKUP(AN22,'様式４－２'!$C$7:$L$48,10,FALSE))</f>
        <v/>
      </c>
      <c r="AO23" s="173" t="str">
        <f>IF(AO22="","",VLOOKUP(AO22,'様式４－２'!$C$7:$L$48,10,FALSE))</f>
        <v/>
      </c>
      <c r="AP23" s="174" t="str">
        <f>IF(AP22="","",VLOOKUP(AP22,'様式４－２'!$C$7:$L$48,10,FALSE))</f>
        <v/>
      </c>
      <c r="AQ23" s="174" t="str">
        <f>IF(AQ22="","",VLOOKUP(AQ22,'様式４－２'!$C$7:$L$48,10,FALSE))</f>
        <v/>
      </c>
      <c r="AR23" s="174" t="str">
        <f>IF(AR22="","",VLOOKUP(AR22,'様式４－２'!$C$7:$L$48,10,FALSE))</f>
        <v/>
      </c>
      <c r="AS23" s="174" t="str">
        <f>IF(AS22="","",VLOOKUP(AS22,'様式４－２'!$C$7:$L$48,10,FALSE))</f>
        <v/>
      </c>
      <c r="AT23" s="174" t="str">
        <f>IF(AT22="","",VLOOKUP(AT22,'様式４－２'!$C$7:$L$48,10,FALSE))</f>
        <v/>
      </c>
      <c r="AU23" s="175" t="str">
        <f>IF(AU22="","",VLOOKUP(AU22,'様式４－２'!$C$7:$L$48,10,FALSE))</f>
        <v/>
      </c>
      <c r="AV23" s="173" t="str">
        <f>IF(AV22="","",VLOOKUP(AV22,'様式４－２'!$C$7:$L$48,10,FALSE))</f>
        <v/>
      </c>
      <c r="AW23" s="174" t="str">
        <f>IF(AW22="","",VLOOKUP(AW22,'様式４－２'!$C$7:$L$48,10,FALSE))</f>
        <v/>
      </c>
      <c r="AX23" s="174" t="str">
        <f>IF(AX22="","",VLOOKUP(AX22,'様式４－２'!$C$7:$L$48,10,FALSE))</f>
        <v/>
      </c>
      <c r="AY23" s="174" t="str">
        <f>IF(AY22="","",VLOOKUP(AY22,'様式４－２'!$C$7:$L$48,10,FALSE))</f>
        <v/>
      </c>
      <c r="AZ23" s="174" t="str">
        <f>IF(AZ22="","",VLOOKUP(AZ22,'様式４－２'!$C$7:$L$48,10,FALSE))</f>
        <v/>
      </c>
      <c r="BA23" s="174" t="str">
        <f>IF(BA22="","",VLOOKUP(BA22,'様式４－２'!$C$7:$L$48,10,FALSE))</f>
        <v/>
      </c>
      <c r="BB23" s="175" t="str">
        <f>IF(BB22="","",VLOOKUP(BB22,'様式４－２'!$C$7:$L$48,10,FALSE))</f>
        <v/>
      </c>
      <c r="BC23" s="173" t="str">
        <f>IF(BC22="","",VLOOKUP(BC22,'様式４－２'!$C$7:$L$48,10,FALSE))</f>
        <v/>
      </c>
      <c r="BD23" s="174" t="str">
        <f>IF(BD22="","",VLOOKUP(BD22,'様式４－２'!$C$7:$L$48,10,FALSE))</f>
        <v/>
      </c>
      <c r="BE23" s="174" t="str">
        <f>IF(BE22="","",VLOOKUP(BE22,'様式４－２'!$C$7:$L$48,10,FALSE))</f>
        <v/>
      </c>
      <c r="BF23" s="293">
        <f>IF($BI$4="４週",SUM(AA23:BB23),IF($BI$4="暦月",SUM(AA23:BE23),""))</f>
        <v>0</v>
      </c>
      <c r="BG23" s="294"/>
      <c r="BH23" s="295">
        <f>IF($BI$4="４週",BF23/4,IF($BI$4="暦月",(BF23/($BI$9/7)),""))</f>
        <v>0</v>
      </c>
      <c r="BI23" s="294"/>
      <c r="BJ23" s="290"/>
      <c r="BK23" s="291"/>
      <c r="BL23" s="291"/>
      <c r="BM23" s="291"/>
      <c r="BN23" s="292"/>
    </row>
    <row r="24" spans="2:66" ht="20.25" customHeight="1" x14ac:dyDescent="0.4">
      <c r="B24" s="296">
        <f>B22+1</f>
        <v>4</v>
      </c>
      <c r="C24" s="298"/>
      <c r="D24" s="300"/>
      <c r="E24" s="223"/>
      <c r="F24" s="301"/>
      <c r="G24" s="303"/>
      <c r="H24" s="304"/>
      <c r="I24" s="163"/>
      <c r="J24" s="164"/>
      <c r="K24" s="163"/>
      <c r="L24" s="164"/>
      <c r="M24" s="307"/>
      <c r="N24" s="308"/>
      <c r="O24" s="311"/>
      <c r="P24" s="312"/>
      <c r="Q24" s="312"/>
      <c r="R24" s="304"/>
      <c r="S24" s="280"/>
      <c r="T24" s="281"/>
      <c r="U24" s="281"/>
      <c r="V24" s="281"/>
      <c r="W24" s="282"/>
      <c r="X24" s="115" t="s">
        <v>18</v>
      </c>
      <c r="Y24" s="116"/>
      <c r="Z24" s="117"/>
      <c r="AA24" s="105"/>
      <c r="AB24" s="106"/>
      <c r="AC24" s="106"/>
      <c r="AD24" s="106"/>
      <c r="AE24" s="106"/>
      <c r="AF24" s="106"/>
      <c r="AG24" s="107"/>
      <c r="AH24" s="105"/>
      <c r="AI24" s="106"/>
      <c r="AJ24" s="106"/>
      <c r="AK24" s="106"/>
      <c r="AL24" s="106"/>
      <c r="AM24" s="106"/>
      <c r="AN24" s="107"/>
      <c r="AO24" s="105"/>
      <c r="AP24" s="106"/>
      <c r="AQ24" s="106"/>
      <c r="AR24" s="106"/>
      <c r="AS24" s="106"/>
      <c r="AT24" s="106"/>
      <c r="AU24" s="107"/>
      <c r="AV24" s="105"/>
      <c r="AW24" s="106"/>
      <c r="AX24" s="106"/>
      <c r="AY24" s="106"/>
      <c r="AZ24" s="106"/>
      <c r="BA24" s="106"/>
      <c r="BB24" s="107"/>
      <c r="BC24" s="105"/>
      <c r="BD24" s="106"/>
      <c r="BE24" s="108"/>
      <c r="BF24" s="283"/>
      <c r="BG24" s="284"/>
      <c r="BH24" s="285"/>
      <c r="BI24" s="286"/>
      <c r="BJ24" s="287"/>
      <c r="BK24" s="288"/>
      <c r="BL24" s="288"/>
      <c r="BM24" s="288"/>
      <c r="BN24" s="289"/>
    </row>
    <row r="25" spans="2:66" ht="20.25" customHeight="1" x14ac:dyDescent="0.4">
      <c r="B25" s="297"/>
      <c r="C25" s="299"/>
      <c r="D25" s="302"/>
      <c r="E25" s="223"/>
      <c r="F25" s="301"/>
      <c r="G25" s="305"/>
      <c r="H25" s="306"/>
      <c r="I25" s="163"/>
      <c r="J25" s="164">
        <f>G24</f>
        <v>0</v>
      </c>
      <c r="K25" s="163"/>
      <c r="L25" s="164">
        <f>M24</f>
        <v>0</v>
      </c>
      <c r="M25" s="309"/>
      <c r="N25" s="310"/>
      <c r="O25" s="313"/>
      <c r="P25" s="314"/>
      <c r="Q25" s="314"/>
      <c r="R25" s="306"/>
      <c r="S25" s="280"/>
      <c r="T25" s="281"/>
      <c r="U25" s="281"/>
      <c r="V25" s="281"/>
      <c r="W25" s="282"/>
      <c r="X25" s="112" t="s">
        <v>246</v>
      </c>
      <c r="Y25" s="113"/>
      <c r="Z25" s="114"/>
      <c r="AA25" s="173" t="str">
        <f>IF(AA24="","",VLOOKUP(AA24,'様式４－２'!$C$7:$L$48,10,FALSE))</f>
        <v/>
      </c>
      <c r="AB25" s="174" t="str">
        <f>IF(AB24="","",VLOOKUP(AB24,'様式４－２'!$C$7:$L$48,10,FALSE))</f>
        <v/>
      </c>
      <c r="AC25" s="174" t="str">
        <f>IF(AC24="","",VLOOKUP(AC24,'様式４－２'!$C$7:$L$48,10,FALSE))</f>
        <v/>
      </c>
      <c r="AD25" s="174" t="str">
        <f>IF(AD24="","",VLOOKUP(AD24,'様式４－２'!$C$7:$L$48,10,FALSE))</f>
        <v/>
      </c>
      <c r="AE25" s="174" t="str">
        <f>IF(AE24="","",VLOOKUP(AE24,'様式４－２'!$C$7:$L$48,10,FALSE))</f>
        <v/>
      </c>
      <c r="AF25" s="174" t="str">
        <f>IF(AF24="","",VLOOKUP(AF24,'様式４－２'!$C$7:$L$48,10,FALSE))</f>
        <v/>
      </c>
      <c r="AG25" s="175" t="str">
        <f>IF(AG24="","",VLOOKUP(AG24,'様式４－２'!$C$7:$L$48,10,FALSE))</f>
        <v/>
      </c>
      <c r="AH25" s="173" t="str">
        <f>IF(AH24="","",VLOOKUP(AH24,'様式４－２'!$C$7:$L$48,10,FALSE))</f>
        <v/>
      </c>
      <c r="AI25" s="174" t="str">
        <f>IF(AI24="","",VLOOKUP(AI24,'様式４－２'!$C$7:$L$48,10,FALSE))</f>
        <v/>
      </c>
      <c r="AJ25" s="174" t="str">
        <f>IF(AJ24="","",VLOOKUP(AJ24,'様式４－２'!$C$7:$L$48,10,FALSE))</f>
        <v/>
      </c>
      <c r="AK25" s="174" t="str">
        <f>IF(AK24="","",VLOOKUP(AK24,'様式４－２'!$C$7:$L$48,10,FALSE))</f>
        <v/>
      </c>
      <c r="AL25" s="174" t="str">
        <f>IF(AL24="","",VLOOKUP(AL24,'様式４－２'!$C$7:$L$48,10,FALSE))</f>
        <v/>
      </c>
      <c r="AM25" s="174" t="str">
        <f>IF(AM24="","",VLOOKUP(AM24,'様式４－２'!$C$7:$L$48,10,FALSE))</f>
        <v/>
      </c>
      <c r="AN25" s="175" t="str">
        <f>IF(AN24="","",VLOOKUP(AN24,'様式４－２'!$C$7:$L$48,10,FALSE))</f>
        <v/>
      </c>
      <c r="AO25" s="173" t="str">
        <f>IF(AO24="","",VLOOKUP(AO24,'様式４－２'!$C$7:$L$48,10,FALSE))</f>
        <v/>
      </c>
      <c r="AP25" s="174" t="str">
        <f>IF(AP24="","",VLOOKUP(AP24,'様式４－２'!$C$7:$L$48,10,FALSE))</f>
        <v/>
      </c>
      <c r="AQ25" s="174" t="str">
        <f>IF(AQ24="","",VLOOKUP(AQ24,'様式４－２'!$C$7:$L$48,10,FALSE))</f>
        <v/>
      </c>
      <c r="AR25" s="174" t="str">
        <f>IF(AR24="","",VLOOKUP(AR24,'様式４－２'!$C$7:$L$48,10,FALSE))</f>
        <v/>
      </c>
      <c r="AS25" s="174" t="str">
        <f>IF(AS24="","",VLOOKUP(AS24,'様式４－２'!$C$7:$L$48,10,FALSE))</f>
        <v/>
      </c>
      <c r="AT25" s="174" t="str">
        <f>IF(AT24="","",VLOOKUP(AT24,'様式４－２'!$C$7:$L$48,10,FALSE))</f>
        <v/>
      </c>
      <c r="AU25" s="175" t="str">
        <f>IF(AU24="","",VLOOKUP(AU24,'様式４－２'!$C$7:$L$48,10,FALSE))</f>
        <v/>
      </c>
      <c r="AV25" s="173" t="str">
        <f>IF(AV24="","",VLOOKUP(AV24,'様式４－２'!$C$7:$L$48,10,FALSE))</f>
        <v/>
      </c>
      <c r="AW25" s="174" t="str">
        <f>IF(AW24="","",VLOOKUP(AW24,'様式４－２'!$C$7:$L$48,10,FALSE))</f>
        <v/>
      </c>
      <c r="AX25" s="174" t="str">
        <f>IF(AX24="","",VLOOKUP(AX24,'様式４－２'!$C$7:$L$48,10,FALSE))</f>
        <v/>
      </c>
      <c r="AY25" s="174" t="str">
        <f>IF(AY24="","",VLOOKUP(AY24,'様式４－２'!$C$7:$L$48,10,FALSE))</f>
        <v/>
      </c>
      <c r="AZ25" s="174" t="str">
        <f>IF(AZ24="","",VLOOKUP(AZ24,'様式４－２'!$C$7:$L$48,10,FALSE))</f>
        <v/>
      </c>
      <c r="BA25" s="174" t="str">
        <f>IF(BA24="","",VLOOKUP(BA24,'様式４－２'!$C$7:$L$48,10,FALSE))</f>
        <v/>
      </c>
      <c r="BB25" s="175" t="str">
        <f>IF(BB24="","",VLOOKUP(BB24,'様式４－２'!$C$7:$L$48,10,FALSE))</f>
        <v/>
      </c>
      <c r="BC25" s="173" t="str">
        <f>IF(BC24="","",VLOOKUP(BC24,'様式４－２'!$C$7:$L$48,10,FALSE))</f>
        <v/>
      </c>
      <c r="BD25" s="174" t="str">
        <f>IF(BD24="","",VLOOKUP(BD24,'様式４－２'!$C$7:$L$48,10,FALSE))</f>
        <v/>
      </c>
      <c r="BE25" s="174" t="str">
        <f>IF(BE24="","",VLOOKUP(BE24,'様式４－２'!$C$7:$L$48,10,FALSE))</f>
        <v/>
      </c>
      <c r="BF25" s="293">
        <f>IF($BI$4="４週",SUM(AA25:BB25),IF($BI$4="暦月",SUM(AA25:BE25),""))</f>
        <v>0</v>
      </c>
      <c r="BG25" s="294"/>
      <c r="BH25" s="295">
        <f>IF($BI$4="４週",BF25/4,IF($BI$4="暦月",(BF25/($BI$9/7)),""))</f>
        <v>0</v>
      </c>
      <c r="BI25" s="294"/>
      <c r="BJ25" s="290"/>
      <c r="BK25" s="291"/>
      <c r="BL25" s="291"/>
      <c r="BM25" s="291"/>
      <c r="BN25" s="292"/>
    </row>
    <row r="26" spans="2:66" ht="20.25" customHeight="1" x14ac:dyDescent="0.4">
      <c r="B26" s="296">
        <f>B24+1</f>
        <v>5</v>
      </c>
      <c r="C26" s="298"/>
      <c r="D26" s="300"/>
      <c r="E26" s="223"/>
      <c r="F26" s="301"/>
      <c r="G26" s="303"/>
      <c r="H26" s="304"/>
      <c r="I26" s="163"/>
      <c r="J26" s="164"/>
      <c r="K26" s="163"/>
      <c r="L26" s="164"/>
      <c r="M26" s="307"/>
      <c r="N26" s="308"/>
      <c r="O26" s="311"/>
      <c r="P26" s="312"/>
      <c r="Q26" s="312"/>
      <c r="R26" s="304"/>
      <c r="S26" s="280"/>
      <c r="T26" s="281"/>
      <c r="U26" s="281"/>
      <c r="V26" s="281"/>
      <c r="W26" s="282"/>
      <c r="X26" s="115" t="s">
        <v>18</v>
      </c>
      <c r="Y26" s="116"/>
      <c r="Z26" s="117"/>
      <c r="AA26" s="105"/>
      <c r="AB26" s="106"/>
      <c r="AC26" s="106"/>
      <c r="AD26" s="106"/>
      <c r="AE26" s="106"/>
      <c r="AF26" s="106"/>
      <c r="AG26" s="107"/>
      <c r="AH26" s="105"/>
      <c r="AI26" s="106"/>
      <c r="AJ26" s="106"/>
      <c r="AK26" s="106"/>
      <c r="AL26" s="106"/>
      <c r="AM26" s="106"/>
      <c r="AN26" s="107"/>
      <c r="AO26" s="105"/>
      <c r="AP26" s="106"/>
      <c r="AQ26" s="106"/>
      <c r="AR26" s="106"/>
      <c r="AS26" s="106"/>
      <c r="AT26" s="106"/>
      <c r="AU26" s="107"/>
      <c r="AV26" s="105"/>
      <c r="AW26" s="106"/>
      <c r="AX26" s="106"/>
      <c r="AY26" s="106"/>
      <c r="AZ26" s="106"/>
      <c r="BA26" s="106"/>
      <c r="BB26" s="107"/>
      <c r="BC26" s="105"/>
      <c r="BD26" s="106"/>
      <c r="BE26" s="108"/>
      <c r="BF26" s="283"/>
      <c r="BG26" s="284"/>
      <c r="BH26" s="285"/>
      <c r="BI26" s="286"/>
      <c r="BJ26" s="287"/>
      <c r="BK26" s="288"/>
      <c r="BL26" s="288"/>
      <c r="BM26" s="288"/>
      <c r="BN26" s="289"/>
    </row>
    <row r="27" spans="2:66" ht="20.25" customHeight="1" x14ac:dyDescent="0.4">
      <c r="B27" s="297"/>
      <c r="C27" s="299"/>
      <c r="D27" s="302"/>
      <c r="E27" s="223"/>
      <c r="F27" s="301"/>
      <c r="G27" s="305"/>
      <c r="H27" s="306"/>
      <c r="I27" s="163"/>
      <c r="J27" s="164">
        <f>G26</f>
        <v>0</v>
      </c>
      <c r="K27" s="163"/>
      <c r="L27" s="164">
        <f>M26</f>
        <v>0</v>
      </c>
      <c r="M27" s="309"/>
      <c r="N27" s="310"/>
      <c r="O27" s="313"/>
      <c r="P27" s="314"/>
      <c r="Q27" s="314"/>
      <c r="R27" s="306"/>
      <c r="S27" s="280"/>
      <c r="T27" s="281"/>
      <c r="U27" s="281"/>
      <c r="V27" s="281"/>
      <c r="W27" s="282"/>
      <c r="X27" s="196" t="s">
        <v>246</v>
      </c>
      <c r="Y27" s="120"/>
      <c r="Z27" s="197"/>
      <c r="AA27" s="173" t="str">
        <f>IF(AA26="","",VLOOKUP(AA26,'様式４－２'!$C$7:$L$48,10,FALSE))</f>
        <v/>
      </c>
      <c r="AB27" s="174" t="str">
        <f>IF(AB26="","",VLOOKUP(AB26,'様式４－２'!$C$7:$L$48,10,FALSE))</f>
        <v/>
      </c>
      <c r="AC27" s="174" t="str">
        <f>IF(AC26="","",VLOOKUP(AC26,'様式４－２'!$C$7:$L$48,10,FALSE))</f>
        <v/>
      </c>
      <c r="AD27" s="174" t="str">
        <f>IF(AD26="","",VLOOKUP(AD26,'様式４－２'!$C$7:$L$48,10,FALSE))</f>
        <v/>
      </c>
      <c r="AE27" s="174" t="str">
        <f>IF(AE26="","",VLOOKUP(AE26,'様式４－２'!$C$7:$L$48,10,FALSE))</f>
        <v/>
      </c>
      <c r="AF27" s="174" t="str">
        <f>IF(AF26="","",VLOOKUP(AF26,'様式４－２'!$C$7:$L$48,10,FALSE))</f>
        <v/>
      </c>
      <c r="AG27" s="175" t="str">
        <f>IF(AG26="","",VLOOKUP(AG26,'様式４－２'!$C$7:$L$48,10,FALSE))</f>
        <v/>
      </c>
      <c r="AH27" s="173" t="str">
        <f>IF(AH26="","",VLOOKUP(AH26,'様式４－２'!$C$7:$L$48,10,FALSE))</f>
        <v/>
      </c>
      <c r="AI27" s="174" t="str">
        <f>IF(AI26="","",VLOOKUP(AI26,'様式４－２'!$C$7:$L$48,10,FALSE))</f>
        <v/>
      </c>
      <c r="AJ27" s="174" t="str">
        <f>IF(AJ26="","",VLOOKUP(AJ26,'様式４－２'!$C$7:$L$48,10,FALSE))</f>
        <v/>
      </c>
      <c r="AK27" s="174" t="str">
        <f>IF(AK26="","",VLOOKUP(AK26,'様式４－２'!$C$7:$L$48,10,FALSE))</f>
        <v/>
      </c>
      <c r="AL27" s="174" t="str">
        <f>IF(AL26="","",VLOOKUP(AL26,'様式４－２'!$C$7:$L$48,10,FALSE))</f>
        <v/>
      </c>
      <c r="AM27" s="174" t="str">
        <f>IF(AM26="","",VLOOKUP(AM26,'様式４－２'!$C$7:$L$48,10,FALSE))</f>
        <v/>
      </c>
      <c r="AN27" s="175" t="str">
        <f>IF(AN26="","",VLOOKUP(AN26,'様式４－２'!$C$7:$L$48,10,FALSE))</f>
        <v/>
      </c>
      <c r="AO27" s="173" t="str">
        <f>IF(AO26="","",VLOOKUP(AO26,'様式４－２'!$C$7:$L$48,10,FALSE))</f>
        <v/>
      </c>
      <c r="AP27" s="174" t="str">
        <f>IF(AP26="","",VLOOKUP(AP26,'様式４－２'!$C$7:$L$48,10,FALSE))</f>
        <v/>
      </c>
      <c r="AQ27" s="174" t="str">
        <f>IF(AQ26="","",VLOOKUP(AQ26,'様式４－２'!$C$7:$L$48,10,FALSE))</f>
        <v/>
      </c>
      <c r="AR27" s="174" t="str">
        <f>IF(AR26="","",VLOOKUP(AR26,'様式４－２'!$C$7:$L$48,10,FALSE))</f>
        <v/>
      </c>
      <c r="AS27" s="174" t="str">
        <f>IF(AS26="","",VLOOKUP(AS26,'様式４－２'!$C$7:$L$48,10,FALSE))</f>
        <v/>
      </c>
      <c r="AT27" s="174" t="str">
        <f>IF(AT26="","",VLOOKUP(AT26,'様式４－２'!$C$7:$L$48,10,FALSE))</f>
        <v/>
      </c>
      <c r="AU27" s="175" t="str">
        <f>IF(AU26="","",VLOOKUP(AU26,'様式４－２'!$C$7:$L$48,10,FALSE))</f>
        <v/>
      </c>
      <c r="AV27" s="173" t="str">
        <f>IF(AV26="","",VLOOKUP(AV26,'様式４－２'!$C$7:$L$48,10,FALSE))</f>
        <v/>
      </c>
      <c r="AW27" s="174" t="str">
        <f>IF(AW26="","",VLOOKUP(AW26,'様式４－２'!$C$7:$L$48,10,FALSE))</f>
        <v/>
      </c>
      <c r="AX27" s="174" t="str">
        <f>IF(AX26="","",VLOOKUP(AX26,'様式４－２'!$C$7:$L$48,10,FALSE))</f>
        <v/>
      </c>
      <c r="AY27" s="174" t="str">
        <f>IF(AY26="","",VLOOKUP(AY26,'様式４－２'!$C$7:$L$48,10,FALSE))</f>
        <v/>
      </c>
      <c r="AZ27" s="174" t="str">
        <f>IF(AZ26="","",VLOOKUP(AZ26,'様式４－２'!$C$7:$L$48,10,FALSE))</f>
        <v/>
      </c>
      <c r="BA27" s="174" t="str">
        <f>IF(BA26="","",VLOOKUP(BA26,'様式４－２'!$C$7:$L$48,10,FALSE))</f>
        <v/>
      </c>
      <c r="BB27" s="175" t="str">
        <f>IF(BB26="","",VLOOKUP(BB26,'様式４－２'!$C$7:$L$48,10,FALSE))</f>
        <v/>
      </c>
      <c r="BC27" s="173" t="str">
        <f>IF(BC26="","",VLOOKUP(BC26,'様式４－２'!$C$7:$L$48,10,FALSE))</f>
        <v/>
      </c>
      <c r="BD27" s="174" t="str">
        <f>IF(BD26="","",VLOOKUP(BD26,'様式４－２'!$C$7:$L$48,10,FALSE))</f>
        <v/>
      </c>
      <c r="BE27" s="174" t="str">
        <f>IF(BE26="","",VLOOKUP(BE26,'様式４－２'!$C$7:$L$48,10,FALSE))</f>
        <v/>
      </c>
      <c r="BF27" s="293">
        <f>IF($BI$4="４週",SUM(AA27:BB27),IF($BI$4="暦月",SUM(AA27:BE27),""))</f>
        <v>0</v>
      </c>
      <c r="BG27" s="294"/>
      <c r="BH27" s="295">
        <f>IF($BI$4="４週",BF27/4,IF($BI$4="暦月",(BF27/($BI$9/7)),""))</f>
        <v>0</v>
      </c>
      <c r="BI27" s="294"/>
      <c r="BJ27" s="290"/>
      <c r="BK27" s="291"/>
      <c r="BL27" s="291"/>
      <c r="BM27" s="291"/>
      <c r="BN27" s="292"/>
    </row>
    <row r="28" spans="2:66" ht="20.25" customHeight="1" x14ac:dyDescent="0.4">
      <c r="B28" s="296">
        <f>B26+1</f>
        <v>6</v>
      </c>
      <c r="C28" s="298"/>
      <c r="D28" s="300"/>
      <c r="E28" s="223"/>
      <c r="F28" s="301"/>
      <c r="G28" s="303"/>
      <c r="H28" s="304"/>
      <c r="I28" s="163"/>
      <c r="J28" s="164"/>
      <c r="K28" s="163"/>
      <c r="L28" s="164"/>
      <c r="M28" s="307"/>
      <c r="N28" s="308"/>
      <c r="O28" s="311"/>
      <c r="P28" s="312"/>
      <c r="Q28" s="312"/>
      <c r="R28" s="304"/>
      <c r="S28" s="280"/>
      <c r="T28" s="281"/>
      <c r="U28" s="281"/>
      <c r="V28" s="281"/>
      <c r="W28" s="282"/>
      <c r="X28" s="195" t="s">
        <v>18</v>
      </c>
      <c r="Y28" s="118"/>
      <c r="Z28" s="119"/>
      <c r="AA28" s="105"/>
      <c r="AB28" s="106"/>
      <c r="AC28" s="106"/>
      <c r="AD28" s="106"/>
      <c r="AE28" s="106"/>
      <c r="AF28" s="106"/>
      <c r="AG28" s="107"/>
      <c r="AH28" s="105"/>
      <c r="AI28" s="106"/>
      <c r="AJ28" s="106"/>
      <c r="AK28" s="106"/>
      <c r="AL28" s="106"/>
      <c r="AM28" s="106"/>
      <c r="AN28" s="107"/>
      <c r="AO28" s="105"/>
      <c r="AP28" s="106"/>
      <c r="AQ28" s="106"/>
      <c r="AR28" s="106"/>
      <c r="AS28" s="106"/>
      <c r="AT28" s="106"/>
      <c r="AU28" s="107"/>
      <c r="AV28" s="105"/>
      <c r="AW28" s="106"/>
      <c r="AX28" s="106"/>
      <c r="AY28" s="106"/>
      <c r="AZ28" s="106"/>
      <c r="BA28" s="106"/>
      <c r="BB28" s="107"/>
      <c r="BC28" s="105"/>
      <c r="BD28" s="106"/>
      <c r="BE28" s="108"/>
      <c r="BF28" s="283"/>
      <c r="BG28" s="284"/>
      <c r="BH28" s="285"/>
      <c r="BI28" s="286"/>
      <c r="BJ28" s="287"/>
      <c r="BK28" s="288"/>
      <c r="BL28" s="288"/>
      <c r="BM28" s="288"/>
      <c r="BN28" s="289"/>
    </row>
    <row r="29" spans="2:66" ht="20.25" customHeight="1" x14ac:dyDescent="0.4">
      <c r="B29" s="297"/>
      <c r="C29" s="299"/>
      <c r="D29" s="302"/>
      <c r="E29" s="223"/>
      <c r="F29" s="301"/>
      <c r="G29" s="305"/>
      <c r="H29" s="306"/>
      <c r="I29" s="163"/>
      <c r="J29" s="164">
        <f>G28</f>
        <v>0</v>
      </c>
      <c r="K29" s="163"/>
      <c r="L29" s="164">
        <f>M28</f>
        <v>0</v>
      </c>
      <c r="M29" s="309"/>
      <c r="N29" s="310"/>
      <c r="O29" s="313"/>
      <c r="P29" s="314"/>
      <c r="Q29" s="314"/>
      <c r="R29" s="306"/>
      <c r="S29" s="280"/>
      <c r="T29" s="281"/>
      <c r="U29" s="281"/>
      <c r="V29" s="281"/>
      <c r="W29" s="282"/>
      <c r="X29" s="112" t="s">
        <v>246</v>
      </c>
      <c r="Y29" s="113"/>
      <c r="Z29" s="114"/>
      <c r="AA29" s="173" t="str">
        <f>IF(AA28="","",VLOOKUP(AA28,'様式４－２'!$C$7:$L$48,10,FALSE))</f>
        <v/>
      </c>
      <c r="AB29" s="174" t="str">
        <f>IF(AB28="","",VLOOKUP(AB28,'様式４－２'!$C$7:$L$48,10,FALSE))</f>
        <v/>
      </c>
      <c r="AC29" s="174" t="str">
        <f>IF(AC28="","",VLOOKUP(AC28,'様式４－２'!$C$7:$L$48,10,FALSE))</f>
        <v/>
      </c>
      <c r="AD29" s="174" t="str">
        <f>IF(AD28="","",VLOOKUP(AD28,'様式４－２'!$C$7:$L$48,10,FALSE))</f>
        <v/>
      </c>
      <c r="AE29" s="174" t="str">
        <f>IF(AE28="","",VLOOKUP(AE28,'様式４－２'!$C$7:$L$48,10,FALSE))</f>
        <v/>
      </c>
      <c r="AF29" s="174" t="str">
        <f>IF(AF28="","",VLOOKUP(AF28,'様式４－２'!$C$7:$L$48,10,FALSE))</f>
        <v/>
      </c>
      <c r="AG29" s="175" t="str">
        <f>IF(AG28="","",VLOOKUP(AG28,'様式４－２'!$C$7:$L$48,10,FALSE))</f>
        <v/>
      </c>
      <c r="AH29" s="173" t="str">
        <f>IF(AH28="","",VLOOKUP(AH28,'様式４－２'!$C$7:$L$48,10,FALSE))</f>
        <v/>
      </c>
      <c r="AI29" s="174" t="str">
        <f>IF(AI28="","",VLOOKUP(AI28,'様式４－２'!$C$7:$L$48,10,FALSE))</f>
        <v/>
      </c>
      <c r="AJ29" s="174" t="str">
        <f>IF(AJ28="","",VLOOKUP(AJ28,'様式４－２'!$C$7:$L$48,10,FALSE))</f>
        <v/>
      </c>
      <c r="AK29" s="174" t="str">
        <f>IF(AK28="","",VLOOKUP(AK28,'様式４－２'!$C$7:$L$48,10,FALSE))</f>
        <v/>
      </c>
      <c r="AL29" s="174" t="str">
        <f>IF(AL28="","",VLOOKUP(AL28,'様式４－２'!$C$7:$L$48,10,FALSE))</f>
        <v/>
      </c>
      <c r="AM29" s="174" t="str">
        <f>IF(AM28="","",VLOOKUP(AM28,'様式４－２'!$C$7:$L$48,10,FALSE))</f>
        <v/>
      </c>
      <c r="AN29" s="175" t="str">
        <f>IF(AN28="","",VLOOKUP(AN28,'様式４－２'!$C$7:$L$48,10,FALSE))</f>
        <v/>
      </c>
      <c r="AO29" s="173" t="str">
        <f>IF(AO28="","",VLOOKUP(AO28,'様式４－２'!$C$7:$L$48,10,FALSE))</f>
        <v/>
      </c>
      <c r="AP29" s="174" t="str">
        <f>IF(AP28="","",VLOOKUP(AP28,'様式４－２'!$C$7:$L$48,10,FALSE))</f>
        <v/>
      </c>
      <c r="AQ29" s="174" t="str">
        <f>IF(AQ28="","",VLOOKUP(AQ28,'様式４－２'!$C$7:$L$48,10,FALSE))</f>
        <v/>
      </c>
      <c r="AR29" s="174" t="str">
        <f>IF(AR28="","",VLOOKUP(AR28,'様式４－２'!$C$7:$L$48,10,FALSE))</f>
        <v/>
      </c>
      <c r="AS29" s="174" t="str">
        <f>IF(AS28="","",VLOOKUP(AS28,'様式４－２'!$C$7:$L$48,10,FALSE))</f>
        <v/>
      </c>
      <c r="AT29" s="174" t="str">
        <f>IF(AT28="","",VLOOKUP(AT28,'様式４－２'!$C$7:$L$48,10,FALSE))</f>
        <v/>
      </c>
      <c r="AU29" s="175" t="str">
        <f>IF(AU28="","",VLOOKUP(AU28,'様式４－２'!$C$7:$L$48,10,FALSE))</f>
        <v/>
      </c>
      <c r="AV29" s="173" t="str">
        <f>IF(AV28="","",VLOOKUP(AV28,'様式４－２'!$C$7:$L$48,10,FALSE))</f>
        <v/>
      </c>
      <c r="AW29" s="174" t="str">
        <f>IF(AW28="","",VLOOKUP(AW28,'様式４－２'!$C$7:$L$48,10,FALSE))</f>
        <v/>
      </c>
      <c r="AX29" s="174" t="str">
        <f>IF(AX28="","",VLOOKUP(AX28,'様式４－２'!$C$7:$L$48,10,FALSE))</f>
        <v/>
      </c>
      <c r="AY29" s="174" t="str">
        <f>IF(AY28="","",VLOOKUP(AY28,'様式４－２'!$C$7:$L$48,10,FALSE))</f>
        <v/>
      </c>
      <c r="AZ29" s="174" t="str">
        <f>IF(AZ28="","",VLOOKUP(AZ28,'様式４－２'!$C$7:$L$48,10,FALSE))</f>
        <v/>
      </c>
      <c r="BA29" s="174" t="str">
        <f>IF(BA28="","",VLOOKUP(BA28,'様式４－２'!$C$7:$L$48,10,FALSE))</f>
        <v/>
      </c>
      <c r="BB29" s="175" t="str">
        <f>IF(BB28="","",VLOOKUP(BB28,'様式４－２'!$C$7:$L$48,10,FALSE))</f>
        <v/>
      </c>
      <c r="BC29" s="173" t="str">
        <f>IF(BC28="","",VLOOKUP(BC28,'様式４－２'!$C$7:$L$48,10,FALSE))</f>
        <v/>
      </c>
      <c r="BD29" s="174" t="str">
        <f>IF(BD28="","",VLOOKUP(BD28,'様式４－２'!$C$7:$L$48,10,FALSE))</f>
        <v/>
      </c>
      <c r="BE29" s="174" t="str">
        <f>IF(BE28="","",VLOOKUP(BE28,'様式４－２'!$C$7:$L$48,10,FALSE))</f>
        <v/>
      </c>
      <c r="BF29" s="293">
        <f>IF($BI$4="４週",SUM(AA29:BB29),IF($BI$4="暦月",SUM(AA29:BE29),""))</f>
        <v>0</v>
      </c>
      <c r="BG29" s="294"/>
      <c r="BH29" s="295">
        <f>IF($BI$4="４週",BF29/4,IF($BI$4="暦月",(BF29/($BI$9/7)),""))</f>
        <v>0</v>
      </c>
      <c r="BI29" s="294"/>
      <c r="BJ29" s="290"/>
      <c r="BK29" s="291"/>
      <c r="BL29" s="291"/>
      <c r="BM29" s="291"/>
      <c r="BN29" s="292"/>
    </row>
    <row r="30" spans="2:66" ht="20.25" customHeight="1" x14ac:dyDescent="0.4">
      <c r="B30" s="296">
        <f>B28+1</f>
        <v>7</v>
      </c>
      <c r="C30" s="298"/>
      <c r="D30" s="300"/>
      <c r="E30" s="223"/>
      <c r="F30" s="301"/>
      <c r="G30" s="303"/>
      <c r="H30" s="304"/>
      <c r="I30" s="163"/>
      <c r="J30" s="164"/>
      <c r="K30" s="163"/>
      <c r="L30" s="164"/>
      <c r="M30" s="307"/>
      <c r="N30" s="308"/>
      <c r="O30" s="311"/>
      <c r="P30" s="312"/>
      <c r="Q30" s="312"/>
      <c r="R30" s="304"/>
      <c r="S30" s="280"/>
      <c r="T30" s="281"/>
      <c r="U30" s="281"/>
      <c r="V30" s="281"/>
      <c r="W30" s="282"/>
      <c r="X30" s="115" t="s">
        <v>18</v>
      </c>
      <c r="Y30" s="116"/>
      <c r="Z30" s="117"/>
      <c r="AA30" s="105"/>
      <c r="AB30" s="106"/>
      <c r="AC30" s="106"/>
      <c r="AD30" s="106"/>
      <c r="AE30" s="106"/>
      <c r="AF30" s="106"/>
      <c r="AG30" s="107"/>
      <c r="AH30" s="105"/>
      <c r="AI30" s="106"/>
      <c r="AJ30" s="106"/>
      <c r="AK30" s="106"/>
      <c r="AL30" s="106"/>
      <c r="AM30" s="106"/>
      <c r="AN30" s="107"/>
      <c r="AO30" s="105"/>
      <c r="AP30" s="106"/>
      <c r="AQ30" s="106"/>
      <c r="AR30" s="106"/>
      <c r="AS30" s="106"/>
      <c r="AT30" s="106"/>
      <c r="AU30" s="107"/>
      <c r="AV30" s="105"/>
      <c r="AW30" s="106"/>
      <c r="AX30" s="106"/>
      <c r="AY30" s="106"/>
      <c r="AZ30" s="106"/>
      <c r="BA30" s="106"/>
      <c r="BB30" s="107"/>
      <c r="BC30" s="105"/>
      <c r="BD30" s="106"/>
      <c r="BE30" s="108"/>
      <c r="BF30" s="283"/>
      <c r="BG30" s="284"/>
      <c r="BH30" s="285"/>
      <c r="BI30" s="286"/>
      <c r="BJ30" s="287"/>
      <c r="BK30" s="288"/>
      <c r="BL30" s="288"/>
      <c r="BM30" s="288"/>
      <c r="BN30" s="289"/>
    </row>
    <row r="31" spans="2:66" ht="20.25" customHeight="1" x14ac:dyDescent="0.4">
      <c r="B31" s="297"/>
      <c r="C31" s="299"/>
      <c r="D31" s="302"/>
      <c r="E31" s="223"/>
      <c r="F31" s="301"/>
      <c r="G31" s="305"/>
      <c r="H31" s="306"/>
      <c r="I31" s="163"/>
      <c r="J31" s="164">
        <f>G30</f>
        <v>0</v>
      </c>
      <c r="K31" s="163"/>
      <c r="L31" s="164">
        <f>M30</f>
        <v>0</v>
      </c>
      <c r="M31" s="309"/>
      <c r="N31" s="310"/>
      <c r="O31" s="313"/>
      <c r="P31" s="314"/>
      <c r="Q31" s="314"/>
      <c r="R31" s="306"/>
      <c r="S31" s="280"/>
      <c r="T31" s="281"/>
      <c r="U31" s="281"/>
      <c r="V31" s="281"/>
      <c r="W31" s="282"/>
      <c r="X31" s="112" t="s">
        <v>246</v>
      </c>
      <c r="Y31" s="113"/>
      <c r="Z31" s="114"/>
      <c r="AA31" s="173" t="str">
        <f>IF(AA30="","",VLOOKUP(AA30,'様式４－２'!$C$7:$L$48,10,FALSE))</f>
        <v/>
      </c>
      <c r="AB31" s="174" t="str">
        <f>IF(AB30="","",VLOOKUP(AB30,'様式４－２'!$C$7:$L$48,10,FALSE))</f>
        <v/>
      </c>
      <c r="AC31" s="174" t="str">
        <f>IF(AC30="","",VLOOKUP(AC30,'様式４－２'!$C$7:$L$48,10,FALSE))</f>
        <v/>
      </c>
      <c r="AD31" s="174" t="str">
        <f>IF(AD30="","",VLOOKUP(AD30,'様式４－２'!$C$7:$L$48,10,FALSE))</f>
        <v/>
      </c>
      <c r="AE31" s="174" t="str">
        <f>IF(AE30="","",VLOOKUP(AE30,'様式４－２'!$C$7:$L$48,10,FALSE))</f>
        <v/>
      </c>
      <c r="AF31" s="174" t="str">
        <f>IF(AF30="","",VLOOKUP(AF30,'様式４－２'!$C$7:$L$48,10,FALSE))</f>
        <v/>
      </c>
      <c r="AG31" s="175" t="str">
        <f>IF(AG30="","",VLOOKUP(AG30,'様式４－２'!$C$7:$L$48,10,FALSE))</f>
        <v/>
      </c>
      <c r="AH31" s="173" t="str">
        <f>IF(AH30="","",VLOOKUP(AH30,'様式４－２'!$C$7:$L$48,10,FALSE))</f>
        <v/>
      </c>
      <c r="AI31" s="174" t="str">
        <f>IF(AI30="","",VLOOKUP(AI30,'様式４－２'!$C$7:$L$48,10,FALSE))</f>
        <v/>
      </c>
      <c r="AJ31" s="174" t="str">
        <f>IF(AJ30="","",VLOOKUP(AJ30,'様式４－２'!$C$7:$L$48,10,FALSE))</f>
        <v/>
      </c>
      <c r="AK31" s="174" t="str">
        <f>IF(AK30="","",VLOOKUP(AK30,'様式４－２'!$C$7:$L$48,10,FALSE))</f>
        <v/>
      </c>
      <c r="AL31" s="174" t="str">
        <f>IF(AL30="","",VLOOKUP(AL30,'様式４－２'!$C$7:$L$48,10,FALSE))</f>
        <v/>
      </c>
      <c r="AM31" s="174" t="str">
        <f>IF(AM30="","",VLOOKUP(AM30,'様式４－２'!$C$7:$L$48,10,FALSE))</f>
        <v/>
      </c>
      <c r="AN31" s="175" t="str">
        <f>IF(AN30="","",VLOOKUP(AN30,'様式４－２'!$C$7:$L$48,10,FALSE))</f>
        <v/>
      </c>
      <c r="AO31" s="173" t="str">
        <f>IF(AO30="","",VLOOKUP(AO30,'様式４－２'!$C$7:$L$48,10,FALSE))</f>
        <v/>
      </c>
      <c r="AP31" s="174" t="str">
        <f>IF(AP30="","",VLOOKUP(AP30,'様式４－２'!$C$7:$L$48,10,FALSE))</f>
        <v/>
      </c>
      <c r="AQ31" s="174" t="str">
        <f>IF(AQ30="","",VLOOKUP(AQ30,'様式４－２'!$C$7:$L$48,10,FALSE))</f>
        <v/>
      </c>
      <c r="AR31" s="174" t="str">
        <f>IF(AR30="","",VLOOKUP(AR30,'様式４－２'!$C$7:$L$48,10,FALSE))</f>
        <v/>
      </c>
      <c r="AS31" s="174" t="str">
        <f>IF(AS30="","",VLOOKUP(AS30,'様式４－２'!$C$7:$L$48,10,FALSE))</f>
        <v/>
      </c>
      <c r="AT31" s="174" t="str">
        <f>IF(AT30="","",VLOOKUP(AT30,'様式４－２'!$C$7:$L$48,10,FALSE))</f>
        <v/>
      </c>
      <c r="AU31" s="175" t="str">
        <f>IF(AU30="","",VLOOKUP(AU30,'様式４－２'!$C$7:$L$48,10,FALSE))</f>
        <v/>
      </c>
      <c r="AV31" s="173" t="str">
        <f>IF(AV30="","",VLOOKUP(AV30,'様式４－２'!$C$7:$L$48,10,FALSE))</f>
        <v/>
      </c>
      <c r="AW31" s="174" t="str">
        <f>IF(AW30="","",VLOOKUP(AW30,'様式４－２'!$C$7:$L$48,10,FALSE))</f>
        <v/>
      </c>
      <c r="AX31" s="174" t="str">
        <f>IF(AX30="","",VLOOKUP(AX30,'様式４－２'!$C$7:$L$48,10,FALSE))</f>
        <v/>
      </c>
      <c r="AY31" s="174" t="str">
        <f>IF(AY30="","",VLOOKUP(AY30,'様式４－２'!$C$7:$L$48,10,FALSE))</f>
        <v/>
      </c>
      <c r="AZ31" s="174" t="str">
        <f>IF(AZ30="","",VLOOKUP(AZ30,'様式４－２'!$C$7:$L$48,10,FALSE))</f>
        <v/>
      </c>
      <c r="BA31" s="174" t="str">
        <f>IF(BA30="","",VLOOKUP(BA30,'様式４－２'!$C$7:$L$48,10,FALSE))</f>
        <v/>
      </c>
      <c r="BB31" s="175" t="str">
        <f>IF(BB30="","",VLOOKUP(BB30,'様式４－２'!$C$7:$L$48,10,FALSE))</f>
        <v/>
      </c>
      <c r="BC31" s="173" t="str">
        <f>IF(BC30="","",VLOOKUP(BC30,'様式４－２'!$C$7:$L$48,10,FALSE))</f>
        <v/>
      </c>
      <c r="BD31" s="174" t="str">
        <f>IF(BD30="","",VLOOKUP(BD30,'様式４－２'!$C$7:$L$48,10,FALSE))</f>
        <v/>
      </c>
      <c r="BE31" s="174" t="str">
        <f>IF(BE30="","",VLOOKUP(BE30,'様式４－２'!$C$7:$L$48,10,FALSE))</f>
        <v/>
      </c>
      <c r="BF31" s="293">
        <f>IF($BI$4="４週",SUM(AA31:BB31),IF($BI$4="暦月",SUM(AA31:BE31),""))</f>
        <v>0</v>
      </c>
      <c r="BG31" s="294"/>
      <c r="BH31" s="295">
        <f>IF($BI$4="４週",BF31/4,IF($BI$4="暦月",(BF31/($BI$9/7)),""))</f>
        <v>0</v>
      </c>
      <c r="BI31" s="294"/>
      <c r="BJ31" s="290"/>
      <c r="BK31" s="291"/>
      <c r="BL31" s="291"/>
      <c r="BM31" s="291"/>
      <c r="BN31" s="292"/>
    </row>
    <row r="32" spans="2:66" ht="20.25" customHeight="1" x14ac:dyDescent="0.4">
      <c r="B32" s="296">
        <f>B30+1</f>
        <v>8</v>
      </c>
      <c r="C32" s="298"/>
      <c r="D32" s="300"/>
      <c r="E32" s="223"/>
      <c r="F32" s="301"/>
      <c r="G32" s="303"/>
      <c r="H32" s="304"/>
      <c r="I32" s="163"/>
      <c r="J32" s="164"/>
      <c r="K32" s="163"/>
      <c r="L32" s="164"/>
      <c r="M32" s="307"/>
      <c r="N32" s="308"/>
      <c r="O32" s="311"/>
      <c r="P32" s="312"/>
      <c r="Q32" s="312"/>
      <c r="R32" s="304"/>
      <c r="S32" s="280"/>
      <c r="T32" s="281"/>
      <c r="U32" s="281"/>
      <c r="V32" s="281"/>
      <c r="W32" s="282"/>
      <c r="X32" s="115" t="s">
        <v>18</v>
      </c>
      <c r="Y32" s="116"/>
      <c r="Z32" s="117"/>
      <c r="AA32" s="105"/>
      <c r="AB32" s="106"/>
      <c r="AC32" s="106"/>
      <c r="AD32" s="106"/>
      <c r="AE32" s="106"/>
      <c r="AF32" s="106"/>
      <c r="AG32" s="107"/>
      <c r="AH32" s="105"/>
      <c r="AI32" s="106"/>
      <c r="AJ32" s="106"/>
      <c r="AK32" s="106"/>
      <c r="AL32" s="106"/>
      <c r="AM32" s="106"/>
      <c r="AN32" s="107"/>
      <c r="AO32" s="105"/>
      <c r="AP32" s="106"/>
      <c r="AQ32" s="106"/>
      <c r="AR32" s="106"/>
      <c r="AS32" s="106"/>
      <c r="AT32" s="106"/>
      <c r="AU32" s="107"/>
      <c r="AV32" s="105"/>
      <c r="AW32" s="106"/>
      <c r="AX32" s="106"/>
      <c r="AY32" s="106"/>
      <c r="AZ32" s="106"/>
      <c r="BA32" s="106"/>
      <c r="BB32" s="107"/>
      <c r="BC32" s="105"/>
      <c r="BD32" s="106"/>
      <c r="BE32" s="108"/>
      <c r="BF32" s="283"/>
      <c r="BG32" s="284"/>
      <c r="BH32" s="285"/>
      <c r="BI32" s="286"/>
      <c r="BJ32" s="287"/>
      <c r="BK32" s="288"/>
      <c r="BL32" s="288"/>
      <c r="BM32" s="288"/>
      <c r="BN32" s="289"/>
    </row>
    <row r="33" spans="2:66" ht="20.25" customHeight="1" x14ac:dyDescent="0.4">
      <c r="B33" s="297"/>
      <c r="C33" s="299"/>
      <c r="D33" s="302"/>
      <c r="E33" s="223"/>
      <c r="F33" s="301"/>
      <c r="G33" s="305"/>
      <c r="H33" s="306"/>
      <c r="I33" s="163"/>
      <c r="J33" s="164">
        <f>G32</f>
        <v>0</v>
      </c>
      <c r="K33" s="163"/>
      <c r="L33" s="164">
        <f>M32</f>
        <v>0</v>
      </c>
      <c r="M33" s="309"/>
      <c r="N33" s="310"/>
      <c r="O33" s="313"/>
      <c r="P33" s="314"/>
      <c r="Q33" s="314"/>
      <c r="R33" s="306"/>
      <c r="S33" s="280"/>
      <c r="T33" s="281"/>
      <c r="U33" s="281"/>
      <c r="V33" s="281"/>
      <c r="W33" s="282"/>
      <c r="X33" s="112" t="s">
        <v>246</v>
      </c>
      <c r="Y33" s="113"/>
      <c r="Z33" s="114"/>
      <c r="AA33" s="173" t="str">
        <f>IF(AA32="","",VLOOKUP(AA32,'様式４－２'!$C$7:$L$48,10,FALSE))</f>
        <v/>
      </c>
      <c r="AB33" s="174" t="str">
        <f>IF(AB32="","",VLOOKUP(AB32,'様式４－２'!$C$7:$L$48,10,FALSE))</f>
        <v/>
      </c>
      <c r="AC33" s="174" t="str">
        <f>IF(AC32="","",VLOOKUP(AC32,'様式４－２'!$C$7:$L$48,10,FALSE))</f>
        <v/>
      </c>
      <c r="AD33" s="174" t="str">
        <f>IF(AD32="","",VLOOKUP(AD32,'様式４－２'!$C$7:$L$48,10,FALSE))</f>
        <v/>
      </c>
      <c r="AE33" s="174" t="str">
        <f>IF(AE32="","",VLOOKUP(AE32,'様式４－２'!$C$7:$L$48,10,FALSE))</f>
        <v/>
      </c>
      <c r="AF33" s="174" t="str">
        <f>IF(AF32="","",VLOOKUP(AF32,'様式４－２'!$C$7:$L$48,10,FALSE))</f>
        <v/>
      </c>
      <c r="AG33" s="175" t="str">
        <f>IF(AG32="","",VLOOKUP(AG32,'様式４－２'!$C$7:$L$48,10,FALSE))</f>
        <v/>
      </c>
      <c r="AH33" s="173" t="str">
        <f>IF(AH32="","",VLOOKUP(AH32,'様式４－２'!$C$7:$L$48,10,FALSE))</f>
        <v/>
      </c>
      <c r="AI33" s="174" t="str">
        <f>IF(AI32="","",VLOOKUP(AI32,'様式４－２'!$C$7:$L$48,10,FALSE))</f>
        <v/>
      </c>
      <c r="AJ33" s="174" t="str">
        <f>IF(AJ32="","",VLOOKUP(AJ32,'様式４－２'!$C$7:$L$48,10,FALSE))</f>
        <v/>
      </c>
      <c r="AK33" s="174" t="str">
        <f>IF(AK32="","",VLOOKUP(AK32,'様式４－２'!$C$7:$L$48,10,FALSE))</f>
        <v/>
      </c>
      <c r="AL33" s="174" t="str">
        <f>IF(AL32="","",VLOOKUP(AL32,'様式４－２'!$C$7:$L$48,10,FALSE))</f>
        <v/>
      </c>
      <c r="AM33" s="174" t="str">
        <f>IF(AM32="","",VLOOKUP(AM32,'様式４－２'!$C$7:$L$48,10,FALSE))</f>
        <v/>
      </c>
      <c r="AN33" s="175" t="str">
        <f>IF(AN32="","",VLOOKUP(AN32,'様式４－２'!$C$7:$L$48,10,FALSE))</f>
        <v/>
      </c>
      <c r="AO33" s="173" t="str">
        <f>IF(AO32="","",VLOOKUP(AO32,'様式４－２'!$C$7:$L$48,10,FALSE))</f>
        <v/>
      </c>
      <c r="AP33" s="174" t="str">
        <f>IF(AP32="","",VLOOKUP(AP32,'様式４－２'!$C$7:$L$48,10,FALSE))</f>
        <v/>
      </c>
      <c r="AQ33" s="174" t="str">
        <f>IF(AQ32="","",VLOOKUP(AQ32,'様式４－２'!$C$7:$L$48,10,FALSE))</f>
        <v/>
      </c>
      <c r="AR33" s="174" t="str">
        <f>IF(AR32="","",VLOOKUP(AR32,'様式４－２'!$C$7:$L$48,10,FALSE))</f>
        <v/>
      </c>
      <c r="AS33" s="174" t="str">
        <f>IF(AS32="","",VLOOKUP(AS32,'様式４－２'!$C$7:$L$48,10,FALSE))</f>
        <v/>
      </c>
      <c r="AT33" s="174" t="str">
        <f>IF(AT32="","",VLOOKUP(AT32,'様式４－２'!$C$7:$L$48,10,FALSE))</f>
        <v/>
      </c>
      <c r="AU33" s="175" t="str">
        <f>IF(AU32="","",VLOOKUP(AU32,'様式４－２'!$C$7:$L$48,10,FALSE))</f>
        <v/>
      </c>
      <c r="AV33" s="173" t="str">
        <f>IF(AV32="","",VLOOKUP(AV32,'様式４－２'!$C$7:$L$48,10,FALSE))</f>
        <v/>
      </c>
      <c r="AW33" s="174" t="str">
        <f>IF(AW32="","",VLOOKUP(AW32,'様式４－２'!$C$7:$L$48,10,FALSE))</f>
        <v/>
      </c>
      <c r="AX33" s="174" t="str">
        <f>IF(AX32="","",VLOOKUP(AX32,'様式４－２'!$C$7:$L$48,10,FALSE))</f>
        <v/>
      </c>
      <c r="AY33" s="174" t="str">
        <f>IF(AY32="","",VLOOKUP(AY32,'様式４－２'!$C$7:$L$48,10,FALSE))</f>
        <v/>
      </c>
      <c r="AZ33" s="174" t="str">
        <f>IF(AZ32="","",VLOOKUP(AZ32,'様式４－２'!$C$7:$L$48,10,FALSE))</f>
        <v/>
      </c>
      <c r="BA33" s="174" t="str">
        <f>IF(BA32="","",VLOOKUP(BA32,'様式４－２'!$C$7:$L$48,10,FALSE))</f>
        <v/>
      </c>
      <c r="BB33" s="175" t="str">
        <f>IF(BB32="","",VLOOKUP(BB32,'様式４－２'!$C$7:$L$48,10,FALSE))</f>
        <v/>
      </c>
      <c r="BC33" s="173" t="str">
        <f>IF(BC32="","",VLOOKUP(BC32,'様式４－２'!$C$7:$L$48,10,FALSE))</f>
        <v/>
      </c>
      <c r="BD33" s="174" t="str">
        <f>IF(BD32="","",VLOOKUP(BD32,'様式４－２'!$C$7:$L$48,10,FALSE))</f>
        <v/>
      </c>
      <c r="BE33" s="174" t="str">
        <f>IF(BE32="","",VLOOKUP(BE32,'様式４－２'!$C$7:$L$48,10,FALSE))</f>
        <v/>
      </c>
      <c r="BF33" s="293">
        <f>IF($BI$4="４週",SUM(AA33:BB33),IF($BI$4="暦月",SUM(AA33:BE33),""))</f>
        <v>0</v>
      </c>
      <c r="BG33" s="294"/>
      <c r="BH33" s="295">
        <f>IF($BI$4="４週",BF33/4,IF($BI$4="暦月",(BF33/($BI$9/7)),""))</f>
        <v>0</v>
      </c>
      <c r="BI33" s="294"/>
      <c r="BJ33" s="290"/>
      <c r="BK33" s="291"/>
      <c r="BL33" s="291"/>
      <c r="BM33" s="291"/>
      <c r="BN33" s="292"/>
    </row>
    <row r="34" spans="2:66" ht="20.25" customHeight="1" x14ac:dyDescent="0.4">
      <c r="B34" s="296">
        <f>B32+1</f>
        <v>9</v>
      </c>
      <c r="C34" s="298"/>
      <c r="D34" s="300"/>
      <c r="E34" s="223"/>
      <c r="F34" s="301"/>
      <c r="G34" s="303"/>
      <c r="H34" s="304"/>
      <c r="I34" s="163"/>
      <c r="J34" s="164"/>
      <c r="K34" s="163"/>
      <c r="L34" s="164"/>
      <c r="M34" s="307"/>
      <c r="N34" s="308"/>
      <c r="O34" s="311"/>
      <c r="P34" s="312"/>
      <c r="Q34" s="312"/>
      <c r="R34" s="304"/>
      <c r="S34" s="280"/>
      <c r="T34" s="281"/>
      <c r="U34" s="281"/>
      <c r="V34" s="281"/>
      <c r="W34" s="282"/>
      <c r="X34" s="115" t="s">
        <v>18</v>
      </c>
      <c r="Y34" s="116"/>
      <c r="Z34" s="117"/>
      <c r="AA34" s="105"/>
      <c r="AB34" s="106"/>
      <c r="AC34" s="106"/>
      <c r="AD34" s="106"/>
      <c r="AE34" s="106"/>
      <c r="AF34" s="106"/>
      <c r="AG34" s="107"/>
      <c r="AH34" s="105"/>
      <c r="AI34" s="106"/>
      <c r="AJ34" s="106"/>
      <c r="AK34" s="106"/>
      <c r="AL34" s="106"/>
      <c r="AM34" s="106"/>
      <c r="AN34" s="107"/>
      <c r="AO34" s="105"/>
      <c r="AP34" s="106"/>
      <c r="AQ34" s="106"/>
      <c r="AR34" s="106"/>
      <c r="AS34" s="106"/>
      <c r="AT34" s="106"/>
      <c r="AU34" s="107"/>
      <c r="AV34" s="105"/>
      <c r="AW34" s="106"/>
      <c r="AX34" s="106"/>
      <c r="AY34" s="106"/>
      <c r="AZ34" s="106"/>
      <c r="BA34" s="106"/>
      <c r="BB34" s="107"/>
      <c r="BC34" s="105"/>
      <c r="BD34" s="106"/>
      <c r="BE34" s="108"/>
      <c r="BF34" s="283"/>
      <c r="BG34" s="284"/>
      <c r="BH34" s="285"/>
      <c r="BI34" s="286"/>
      <c r="BJ34" s="287"/>
      <c r="BK34" s="288"/>
      <c r="BL34" s="288"/>
      <c r="BM34" s="288"/>
      <c r="BN34" s="289"/>
    </row>
    <row r="35" spans="2:66" ht="20.25" customHeight="1" x14ac:dyDescent="0.4">
      <c r="B35" s="297"/>
      <c r="C35" s="299"/>
      <c r="D35" s="302"/>
      <c r="E35" s="223"/>
      <c r="F35" s="301"/>
      <c r="G35" s="305"/>
      <c r="H35" s="306"/>
      <c r="I35" s="163"/>
      <c r="J35" s="164">
        <f>G34</f>
        <v>0</v>
      </c>
      <c r="K35" s="163"/>
      <c r="L35" s="164">
        <f>M34</f>
        <v>0</v>
      </c>
      <c r="M35" s="309"/>
      <c r="N35" s="310"/>
      <c r="O35" s="313"/>
      <c r="P35" s="314"/>
      <c r="Q35" s="314"/>
      <c r="R35" s="306"/>
      <c r="S35" s="280"/>
      <c r="T35" s="281"/>
      <c r="U35" s="281"/>
      <c r="V35" s="281"/>
      <c r="W35" s="282"/>
      <c r="X35" s="196" t="s">
        <v>246</v>
      </c>
      <c r="Y35" s="120"/>
      <c r="Z35" s="197"/>
      <c r="AA35" s="173" t="str">
        <f>IF(AA34="","",VLOOKUP(AA34,'様式４－２'!$C$7:$L$48,10,FALSE))</f>
        <v/>
      </c>
      <c r="AB35" s="174" t="str">
        <f>IF(AB34="","",VLOOKUP(AB34,'様式４－２'!$C$7:$L$48,10,FALSE))</f>
        <v/>
      </c>
      <c r="AC35" s="174" t="str">
        <f>IF(AC34="","",VLOOKUP(AC34,'様式４－２'!$C$7:$L$48,10,FALSE))</f>
        <v/>
      </c>
      <c r="AD35" s="174" t="str">
        <f>IF(AD34="","",VLOOKUP(AD34,'様式４－２'!$C$7:$L$48,10,FALSE))</f>
        <v/>
      </c>
      <c r="AE35" s="174" t="str">
        <f>IF(AE34="","",VLOOKUP(AE34,'様式４－２'!$C$7:$L$48,10,FALSE))</f>
        <v/>
      </c>
      <c r="AF35" s="174" t="str">
        <f>IF(AF34="","",VLOOKUP(AF34,'様式４－２'!$C$7:$L$48,10,FALSE))</f>
        <v/>
      </c>
      <c r="AG35" s="175" t="str">
        <f>IF(AG34="","",VLOOKUP(AG34,'様式４－２'!$C$7:$L$48,10,FALSE))</f>
        <v/>
      </c>
      <c r="AH35" s="173" t="str">
        <f>IF(AH34="","",VLOOKUP(AH34,'様式４－２'!$C$7:$L$48,10,FALSE))</f>
        <v/>
      </c>
      <c r="AI35" s="174" t="str">
        <f>IF(AI34="","",VLOOKUP(AI34,'様式４－２'!$C$7:$L$48,10,FALSE))</f>
        <v/>
      </c>
      <c r="AJ35" s="174" t="str">
        <f>IF(AJ34="","",VLOOKUP(AJ34,'様式４－２'!$C$7:$L$48,10,FALSE))</f>
        <v/>
      </c>
      <c r="AK35" s="174" t="str">
        <f>IF(AK34="","",VLOOKUP(AK34,'様式４－２'!$C$7:$L$48,10,FALSE))</f>
        <v/>
      </c>
      <c r="AL35" s="174" t="str">
        <f>IF(AL34="","",VLOOKUP(AL34,'様式４－２'!$C$7:$L$48,10,FALSE))</f>
        <v/>
      </c>
      <c r="AM35" s="174" t="str">
        <f>IF(AM34="","",VLOOKUP(AM34,'様式４－２'!$C$7:$L$48,10,FALSE))</f>
        <v/>
      </c>
      <c r="AN35" s="175" t="str">
        <f>IF(AN34="","",VLOOKUP(AN34,'様式４－２'!$C$7:$L$48,10,FALSE))</f>
        <v/>
      </c>
      <c r="AO35" s="173" t="str">
        <f>IF(AO34="","",VLOOKUP(AO34,'様式４－２'!$C$7:$L$48,10,FALSE))</f>
        <v/>
      </c>
      <c r="AP35" s="174" t="str">
        <f>IF(AP34="","",VLOOKUP(AP34,'様式４－２'!$C$7:$L$48,10,FALSE))</f>
        <v/>
      </c>
      <c r="AQ35" s="174" t="str">
        <f>IF(AQ34="","",VLOOKUP(AQ34,'様式４－２'!$C$7:$L$48,10,FALSE))</f>
        <v/>
      </c>
      <c r="AR35" s="174" t="str">
        <f>IF(AR34="","",VLOOKUP(AR34,'様式４－２'!$C$7:$L$48,10,FALSE))</f>
        <v/>
      </c>
      <c r="AS35" s="174" t="str">
        <f>IF(AS34="","",VLOOKUP(AS34,'様式４－２'!$C$7:$L$48,10,FALSE))</f>
        <v/>
      </c>
      <c r="AT35" s="174" t="str">
        <f>IF(AT34="","",VLOOKUP(AT34,'様式４－２'!$C$7:$L$48,10,FALSE))</f>
        <v/>
      </c>
      <c r="AU35" s="175" t="str">
        <f>IF(AU34="","",VLOOKUP(AU34,'様式４－２'!$C$7:$L$48,10,FALSE))</f>
        <v/>
      </c>
      <c r="AV35" s="173" t="str">
        <f>IF(AV34="","",VLOOKUP(AV34,'様式４－２'!$C$7:$L$48,10,FALSE))</f>
        <v/>
      </c>
      <c r="AW35" s="174" t="str">
        <f>IF(AW34="","",VLOOKUP(AW34,'様式４－２'!$C$7:$L$48,10,FALSE))</f>
        <v/>
      </c>
      <c r="AX35" s="174" t="str">
        <f>IF(AX34="","",VLOOKUP(AX34,'様式４－２'!$C$7:$L$48,10,FALSE))</f>
        <v/>
      </c>
      <c r="AY35" s="174" t="str">
        <f>IF(AY34="","",VLOOKUP(AY34,'様式４－２'!$C$7:$L$48,10,FALSE))</f>
        <v/>
      </c>
      <c r="AZ35" s="174" t="str">
        <f>IF(AZ34="","",VLOOKUP(AZ34,'様式４－２'!$C$7:$L$48,10,FALSE))</f>
        <v/>
      </c>
      <c r="BA35" s="174" t="str">
        <f>IF(BA34="","",VLOOKUP(BA34,'様式４－２'!$C$7:$L$48,10,FALSE))</f>
        <v/>
      </c>
      <c r="BB35" s="175" t="str">
        <f>IF(BB34="","",VLOOKUP(BB34,'様式４－２'!$C$7:$L$48,10,FALSE))</f>
        <v/>
      </c>
      <c r="BC35" s="173" t="str">
        <f>IF(BC34="","",VLOOKUP(BC34,'様式４－２'!$C$7:$L$48,10,FALSE))</f>
        <v/>
      </c>
      <c r="BD35" s="174" t="str">
        <f>IF(BD34="","",VLOOKUP(BD34,'様式４－２'!$C$7:$L$48,10,FALSE))</f>
        <v/>
      </c>
      <c r="BE35" s="174" t="str">
        <f>IF(BE34="","",VLOOKUP(BE34,'様式４－２'!$C$7:$L$48,10,FALSE))</f>
        <v/>
      </c>
      <c r="BF35" s="293">
        <f>IF($BI$4="４週",SUM(AA35:BB35),IF($BI$4="暦月",SUM(AA35:BE35),""))</f>
        <v>0</v>
      </c>
      <c r="BG35" s="294"/>
      <c r="BH35" s="295">
        <f>IF($BI$4="４週",BF35/4,IF($BI$4="暦月",(BF35/($BI$9/7)),""))</f>
        <v>0</v>
      </c>
      <c r="BI35" s="294"/>
      <c r="BJ35" s="290"/>
      <c r="BK35" s="291"/>
      <c r="BL35" s="291"/>
      <c r="BM35" s="291"/>
      <c r="BN35" s="292"/>
    </row>
    <row r="36" spans="2:66" ht="20.25" customHeight="1" x14ac:dyDescent="0.4">
      <c r="B36" s="296">
        <f>B34+1</f>
        <v>10</v>
      </c>
      <c r="C36" s="298"/>
      <c r="D36" s="300"/>
      <c r="E36" s="223"/>
      <c r="F36" s="301"/>
      <c r="G36" s="303"/>
      <c r="H36" s="304"/>
      <c r="I36" s="163"/>
      <c r="J36" s="164"/>
      <c r="K36" s="163"/>
      <c r="L36" s="164"/>
      <c r="M36" s="307"/>
      <c r="N36" s="308"/>
      <c r="O36" s="311"/>
      <c r="P36" s="312"/>
      <c r="Q36" s="312"/>
      <c r="R36" s="304"/>
      <c r="S36" s="280"/>
      <c r="T36" s="281"/>
      <c r="U36" s="281"/>
      <c r="V36" s="281"/>
      <c r="W36" s="282"/>
      <c r="X36" s="195" t="s">
        <v>18</v>
      </c>
      <c r="Y36" s="118"/>
      <c r="Z36" s="119"/>
      <c r="AA36" s="105"/>
      <c r="AB36" s="106"/>
      <c r="AC36" s="106"/>
      <c r="AD36" s="106"/>
      <c r="AE36" s="106"/>
      <c r="AF36" s="106"/>
      <c r="AG36" s="107"/>
      <c r="AH36" s="105"/>
      <c r="AI36" s="106"/>
      <c r="AJ36" s="106"/>
      <c r="AK36" s="106"/>
      <c r="AL36" s="106"/>
      <c r="AM36" s="106"/>
      <c r="AN36" s="107"/>
      <c r="AO36" s="105"/>
      <c r="AP36" s="106"/>
      <c r="AQ36" s="106"/>
      <c r="AR36" s="106"/>
      <c r="AS36" s="106"/>
      <c r="AT36" s="106"/>
      <c r="AU36" s="107"/>
      <c r="AV36" s="105"/>
      <c r="AW36" s="106"/>
      <c r="AX36" s="106"/>
      <c r="AY36" s="106"/>
      <c r="AZ36" s="106"/>
      <c r="BA36" s="106"/>
      <c r="BB36" s="107"/>
      <c r="BC36" s="105"/>
      <c r="BD36" s="106"/>
      <c r="BE36" s="108"/>
      <c r="BF36" s="283"/>
      <c r="BG36" s="284"/>
      <c r="BH36" s="285"/>
      <c r="BI36" s="286"/>
      <c r="BJ36" s="287"/>
      <c r="BK36" s="288"/>
      <c r="BL36" s="288"/>
      <c r="BM36" s="288"/>
      <c r="BN36" s="289"/>
    </row>
    <row r="37" spans="2:66" ht="20.25" customHeight="1" x14ac:dyDescent="0.4">
      <c r="B37" s="297"/>
      <c r="C37" s="299"/>
      <c r="D37" s="302"/>
      <c r="E37" s="223"/>
      <c r="F37" s="301"/>
      <c r="G37" s="305"/>
      <c r="H37" s="306"/>
      <c r="I37" s="163"/>
      <c r="J37" s="164">
        <f>G36</f>
        <v>0</v>
      </c>
      <c r="K37" s="163"/>
      <c r="L37" s="164">
        <f>M36</f>
        <v>0</v>
      </c>
      <c r="M37" s="309"/>
      <c r="N37" s="310"/>
      <c r="O37" s="313"/>
      <c r="P37" s="314"/>
      <c r="Q37" s="314"/>
      <c r="R37" s="306"/>
      <c r="S37" s="280"/>
      <c r="T37" s="281"/>
      <c r="U37" s="281"/>
      <c r="V37" s="281"/>
      <c r="W37" s="282"/>
      <c r="X37" s="196" t="s">
        <v>246</v>
      </c>
      <c r="Y37" s="120"/>
      <c r="Z37" s="197"/>
      <c r="AA37" s="173" t="str">
        <f>IF(AA36="","",VLOOKUP(AA36,'様式４－２'!$C$7:$L$48,10,FALSE))</f>
        <v/>
      </c>
      <c r="AB37" s="174" t="str">
        <f>IF(AB36="","",VLOOKUP(AB36,'様式４－２'!$C$7:$L$48,10,FALSE))</f>
        <v/>
      </c>
      <c r="AC37" s="174" t="str">
        <f>IF(AC36="","",VLOOKUP(AC36,'様式４－２'!$C$7:$L$48,10,FALSE))</f>
        <v/>
      </c>
      <c r="AD37" s="174" t="str">
        <f>IF(AD36="","",VLOOKUP(AD36,'様式４－２'!$C$7:$L$48,10,FALSE))</f>
        <v/>
      </c>
      <c r="AE37" s="174" t="str">
        <f>IF(AE36="","",VLOOKUP(AE36,'様式４－２'!$C$7:$L$48,10,FALSE))</f>
        <v/>
      </c>
      <c r="AF37" s="174" t="str">
        <f>IF(AF36="","",VLOOKUP(AF36,'様式４－２'!$C$7:$L$48,10,FALSE))</f>
        <v/>
      </c>
      <c r="AG37" s="175" t="str">
        <f>IF(AG36="","",VLOOKUP(AG36,'様式４－２'!$C$7:$L$48,10,FALSE))</f>
        <v/>
      </c>
      <c r="AH37" s="173" t="str">
        <f>IF(AH36="","",VLOOKUP(AH36,'様式４－２'!$C$7:$L$48,10,FALSE))</f>
        <v/>
      </c>
      <c r="AI37" s="174" t="str">
        <f>IF(AI36="","",VLOOKUP(AI36,'様式４－２'!$C$7:$L$48,10,FALSE))</f>
        <v/>
      </c>
      <c r="AJ37" s="174" t="str">
        <f>IF(AJ36="","",VLOOKUP(AJ36,'様式４－２'!$C$7:$L$48,10,FALSE))</f>
        <v/>
      </c>
      <c r="AK37" s="174" t="str">
        <f>IF(AK36="","",VLOOKUP(AK36,'様式４－２'!$C$7:$L$48,10,FALSE))</f>
        <v/>
      </c>
      <c r="AL37" s="174" t="str">
        <f>IF(AL36="","",VLOOKUP(AL36,'様式４－２'!$C$7:$L$48,10,FALSE))</f>
        <v/>
      </c>
      <c r="AM37" s="174" t="str">
        <f>IF(AM36="","",VLOOKUP(AM36,'様式４－２'!$C$7:$L$48,10,FALSE))</f>
        <v/>
      </c>
      <c r="AN37" s="175" t="str">
        <f>IF(AN36="","",VLOOKUP(AN36,'様式４－２'!$C$7:$L$48,10,FALSE))</f>
        <v/>
      </c>
      <c r="AO37" s="173" t="str">
        <f>IF(AO36="","",VLOOKUP(AO36,'様式４－２'!$C$7:$L$48,10,FALSE))</f>
        <v/>
      </c>
      <c r="AP37" s="174" t="str">
        <f>IF(AP36="","",VLOOKUP(AP36,'様式４－２'!$C$7:$L$48,10,FALSE))</f>
        <v/>
      </c>
      <c r="AQ37" s="174" t="str">
        <f>IF(AQ36="","",VLOOKUP(AQ36,'様式４－２'!$C$7:$L$48,10,FALSE))</f>
        <v/>
      </c>
      <c r="AR37" s="174" t="str">
        <f>IF(AR36="","",VLOOKUP(AR36,'様式４－２'!$C$7:$L$48,10,FALSE))</f>
        <v/>
      </c>
      <c r="AS37" s="174" t="str">
        <f>IF(AS36="","",VLOOKUP(AS36,'様式４－２'!$C$7:$L$48,10,FALSE))</f>
        <v/>
      </c>
      <c r="AT37" s="174" t="str">
        <f>IF(AT36="","",VLOOKUP(AT36,'様式４－２'!$C$7:$L$48,10,FALSE))</f>
        <v/>
      </c>
      <c r="AU37" s="175" t="str">
        <f>IF(AU36="","",VLOOKUP(AU36,'様式４－２'!$C$7:$L$48,10,FALSE))</f>
        <v/>
      </c>
      <c r="AV37" s="173" t="str">
        <f>IF(AV36="","",VLOOKUP(AV36,'様式４－２'!$C$7:$L$48,10,FALSE))</f>
        <v/>
      </c>
      <c r="AW37" s="174" t="str">
        <f>IF(AW36="","",VLOOKUP(AW36,'様式４－２'!$C$7:$L$48,10,FALSE))</f>
        <v/>
      </c>
      <c r="AX37" s="174" t="str">
        <f>IF(AX36="","",VLOOKUP(AX36,'様式４－２'!$C$7:$L$48,10,FALSE))</f>
        <v/>
      </c>
      <c r="AY37" s="174" t="str">
        <f>IF(AY36="","",VLOOKUP(AY36,'様式４－２'!$C$7:$L$48,10,FALSE))</f>
        <v/>
      </c>
      <c r="AZ37" s="174" t="str">
        <f>IF(AZ36="","",VLOOKUP(AZ36,'様式４－２'!$C$7:$L$48,10,FALSE))</f>
        <v/>
      </c>
      <c r="BA37" s="174" t="str">
        <f>IF(BA36="","",VLOOKUP(BA36,'様式４－２'!$C$7:$L$48,10,FALSE))</f>
        <v/>
      </c>
      <c r="BB37" s="175" t="str">
        <f>IF(BB36="","",VLOOKUP(BB36,'様式４－２'!$C$7:$L$48,10,FALSE))</f>
        <v/>
      </c>
      <c r="BC37" s="173" t="str">
        <f>IF(BC36="","",VLOOKUP(BC36,'様式４－２'!$C$7:$L$48,10,FALSE))</f>
        <v/>
      </c>
      <c r="BD37" s="174" t="str">
        <f>IF(BD36="","",VLOOKUP(BD36,'様式４－２'!$C$7:$L$48,10,FALSE))</f>
        <v/>
      </c>
      <c r="BE37" s="174" t="str">
        <f>IF(BE36="","",VLOOKUP(BE36,'様式４－２'!$C$7:$L$48,10,FALSE))</f>
        <v/>
      </c>
      <c r="BF37" s="293">
        <f>IF($BI$4="４週",SUM(AA37:BB37),IF($BI$4="暦月",SUM(AA37:BE37),""))</f>
        <v>0</v>
      </c>
      <c r="BG37" s="294"/>
      <c r="BH37" s="295">
        <f>IF($BI$4="４週",BF37/4,IF($BI$4="暦月",(BF37/($BI$9/7)),""))</f>
        <v>0</v>
      </c>
      <c r="BI37" s="294"/>
      <c r="BJ37" s="290"/>
      <c r="BK37" s="291"/>
      <c r="BL37" s="291"/>
      <c r="BM37" s="291"/>
      <c r="BN37" s="292"/>
    </row>
    <row r="38" spans="2:66" ht="20.25" customHeight="1" x14ac:dyDescent="0.4">
      <c r="B38" s="296">
        <f>B36+1</f>
        <v>11</v>
      </c>
      <c r="C38" s="298"/>
      <c r="D38" s="300"/>
      <c r="E38" s="223"/>
      <c r="F38" s="301"/>
      <c r="G38" s="303"/>
      <c r="H38" s="304"/>
      <c r="I38" s="163"/>
      <c r="J38" s="164"/>
      <c r="K38" s="163"/>
      <c r="L38" s="164"/>
      <c r="M38" s="307"/>
      <c r="N38" s="308"/>
      <c r="O38" s="311"/>
      <c r="P38" s="312"/>
      <c r="Q38" s="312"/>
      <c r="R38" s="304"/>
      <c r="S38" s="280"/>
      <c r="T38" s="281"/>
      <c r="U38" s="281"/>
      <c r="V38" s="281"/>
      <c r="W38" s="282"/>
      <c r="X38" s="195" t="s">
        <v>18</v>
      </c>
      <c r="Y38" s="118"/>
      <c r="Z38" s="119"/>
      <c r="AA38" s="105"/>
      <c r="AB38" s="106"/>
      <c r="AC38" s="106"/>
      <c r="AD38" s="106"/>
      <c r="AE38" s="106"/>
      <c r="AF38" s="106"/>
      <c r="AG38" s="107"/>
      <c r="AH38" s="105"/>
      <c r="AI38" s="106"/>
      <c r="AJ38" s="106"/>
      <c r="AK38" s="106"/>
      <c r="AL38" s="106"/>
      <c r="AM38" s="106"/>
      <c r="AN38" s="107"/>
      <c r="AO38" s="105"/>
      <c r="AP38" s="106"/>
      <c r="AQ38" s="106"/>
      <c r="AR38" s="106"/>
      <c r="AS38" s="106"/>
      <c r="AT38" s="106"/>
      <c r="AU38" s="107"/>
      <c r="AV38" s="105"/>
      <c r="AW38" s="106"/>
      <c r="AX38" s="106"/>
      <c r="AY38" s="106"/>
      <c r="AZ38" s="106"/>
      <c r="BA38" s="106"/>
      <c r="BB38" s="107"/>
      <c r="BC38" s="105"/>
      <c r="BD38" s="106"/>
      <c r="BE38" s="108"/>
      <c r="BF38" s="283"/>
      <c r="BG38" s="284"/>
      <c r="BH38" s="285"/>
      <c r="BI38" s="286"/>
      <c r="BJ38" s="287"/>
      <c r="BK38" s="288"/>
      <c r="BL38" s="288"/>
      <c r="BM38" s="288"/>
      <c r="BN38" s="289"/>
    </row>
    <row r="39" spans="2:66" ht="20.25" customHeight="1" x14ac:dyDescent="0.4">
      <c r="B39" s="297"/>
      <c r="C39" s="299"/>
      <c r="D39" s="302"/>
      <c r="E39" s="223"/>
      <c r="F39" s="301"/>
      <c r="G39" s="305"/>
      <c r="H39" s="306"/>
      <c r="I39" s="163"/>
      <c r="J39" s="164">
        <f>G38</f>
        <v>0</v>
      </c>
      <c r="K39" s="163"/>
      <c r="L39" s="164">
        <f>M38</f>
        <v>0</v>
      </c>
      <c r="M39" s="309"/>
      <c r="N39" s="310"/>
      <c r="O39" s="313"/>
      <c r="P39" s="314"/>
      <c r="Q39" s="314"/>
      <c r="R39" s="306"/>
      <c r="S39" s="280"/>
      <c r="T39" s="281"/>
      <c r="U39" s="281"/>
      <c r="V39" s="281"/>
      <c r="W39" s="282"/>
      <c r="X39" s="196" t="s">
        <v>246</v>
      </c>
      <c r="Y39" s="120"/>
      <c r="Z39" s="197"/>
      <c r="AA39" s="173" t="str">
        <f>IF(AA38="","",VLOOKUP(AA38,'様式４－２'!$C$7:$L$48,10,FALSE))</f>
        <v/>
      </c>
      <c r="AB39" s="174" t="str">
        <f>IF(AB38="","",VLOOKUP(AB38,'様式４－２'!$C$7:$L$48,10,FALSE))</f>
        <v/>
      </c>
      <c r="AC39" s="174" t="str">
        <f>IF(AC38="","",VLOOKUP(AC38,'様式４－２'!$C$7:$L$48,10,FALSE))</f>
        <v/>
      </c>
      <c r="AD39" s="174" t="str">
        <f>IF(AD38="","",VLOOKUP(AD38,'様式４－２'!$C$7:$L$48,10,FALSE))</f>
        <v/>
      </c>
      <c r="AE39" s="174" t="str">
        <f>IF(AE38="","",VLOOKUP(AE38,'様式４－２'!$C$7:$L$48,10,FALSE))</f>
        <v/>
      </c>
      <c r="AF39" s="174" t="str">
        <f>IF(AF38="","",VLOOKUP(AF38,'様式４－２'!$C$7:$L$48,10,FALSE))</f>
        <v/>
      </c>
      <c r="AG39" s="175" t="str">
        <f>IF(AG38="","",VLOOKUP(AG38,'様式４－２'!$C$7:$L$48,10,FALSE))</f>
        <v/>
      </c>
      <c r="AH39" s="173" t="str">
        <f>IF(AH38="","",VLOOKUP(AH38,'様式４－２'!$C$7:$L$48,10,FALSE))</f>
        <v/>
      </c>
      <c r="AI39" s="174" t="str">
        <f>IF(AI38="","",VLOOKUP(AI38,'様式４－２'!$C$7:$L$48,10,FALSE))</f>
        <v/>
      </c>
      <c r="AJ39" s="174" t="str">
        <f>IF(AJ38="","",VLOOKUP(AJ38,'様式４－２'!$C$7:$L$48,10,FALSE))</f>
        <v/>
      </c>
      <c r="AK39" s="174" t="str">
        <f>IF(AK38="","",VLOOKUP(AK38,'様式４－２'!$C$7:$L$48,10,FALSE))</f>
        <v/>
      </c>
      <c r="AL39" s="174" t="str">
        <f>IF(AL38="","",VLOOKUP(AL38,'様式４－２'!$C$7:$L$48,10,FALSE))</f>
        <v/>
      </c>
      <c r="AM39" s="174" t="str">
        <f>IF(AM38="","",VLOOKUP(AM38,'様式４－２'!$C$7:$L$48,10,FALSE))</f>
        <v/>
      </c>
      <c r="AN39" s="175" t="str">
        <f>IF(AN38="","",VLOOKUP(AN38,'様式４－２'!$C$7:$L$48,10,FALSE))</f>
        <v/>
      </c>
      <c r="AO39" s="173" t="str">
        <f>IF(AO38="","",VLOOKUP(AO38,'様式４－２'!$C$7:$L$48,10,FALSE))</f>
        <v/>
      </c>
      <c r="AP39" s="174" t="str">
        <f>IF(AP38="","",VLOOKUP(AP38,'様式４－２'!$C$7:$L$48,10,FALSE))</f>
        <v/>
      </c>
      <c r="AQ39" s="174" t="str">
        <f>IF(AQ38="","",VLOOKUP(AQ38,'様式４－２'!$C$7:$L$48,10,FALSE))</f>
        <v/>
      </c>
      <c r="AR39" s="174" t="str">
        <f>IF(AR38="","",VLOOKUP(AR38,'様式４－２'!$C$7:$L$48,10,FALSE))</f>
        <v/>
      </c>
      <c r="AS39" s="174" t="str">
        <f>IF(AS38="","",VLOOKUP(AS38,'様式４－２'!$C$7:$L$48,10,FALSE))</f>
        <v/>
      </c>
      <c r="AT39" s="174" t="str">
        <f>IF(AT38="","",VLOOKUP(AT38,'様式４－２'!$C$7:$L$48,10,FALSE))</f>
        <v/>
      </c>
      <c r="AU39" s="175" t="str">
        <f>IF(AU38="","",VLOOKUP(AU38,'様式４－２'!$C$7:$L$48,10,FALSE))</f>
        <v/>
      </c>
      <c r="AV39" s="173" t="str">
        <f>IF(AV38="","",VLOOKUP(AV38,'様式４－２'!$C$7:$L$48,10,FALSE))</f>
        <v/>
      </c>
      <c r="AW39" s="174" t="str">
        <f>IF(AW38="","",VLOOKUP(AW38,'様式４－２'!$C$7:$L$48,10,FALSE))</f>
        <v/>
      </c>
      <c r="AX39" s="174" t="str">
        <f>IF(AX38="","",VLOOKUP(AX38,'様式４－２'!$C$7:$L$48,10,FALSE))</f>
        <v/>
      </c>
      <c r="AY39" s="174" t="str">
        <f>IF(AY38="","",VLOOKUP(AY38,'様式４－２'!$C$7:$L$48,10,FALSE))</f>
        <v/>
      </c>
      <c r="AZ39" s="174" t="str">
        <f>IF(AZ38="","",VLOOKUP(AZ38,'様式４－２'!$C$7:$L$48,10,FALSE))</f>
        <v/>
      </c>
      <c r="BA39" s="174" t="str">
        <f>IF(BA38="","",VLOOKUP(BA38,'様式４－２'!$C$7:$L$48,10,FALSE))</f>
        <v/>
      </c>
      <c r="BB39" s="175" t="str">
        <f>IF(BB38="","",VLOOKUP(BB38,'様式４－２'!$C$7:$L$48,10,FALSE))</f>
        <v/>
      </c>
      <c r="BC39" s="173" t="str">
        <f>IF(BC38="","",VLOOKUP(BC38,'様式４－２'!$C$7:$L$48,10,FALSE))</f>
        <v/>
      </c>
      <c r="BD39" s="174" t="str">
        <f>IF(BD38="","",VLOOKUP(BD38,'様式４－２'!$C$7:$L$48,10,FALSE))</f>
        <v/>
      </c>
      <c r="BE39" s="174" t="str">
        <f>IF(BE38="","",VLOOKUP(BE38,'様式４－２'!$C$7:$L$48,10,FALSE))</f>
        <v/>
      </c>
      <c r="BF39" s="293">
        <f>IF($BI$4="４週",SUM(AA39:BB39),IF($BI$4="暦月",SUM(AA39:BE39),""))</f>
        <v>0</v>
      </c>
      <c r="BG39" s="294"/>
      <c r="BH39" s="295">
        <f>IF($BI$4="４週",BF39/4,IF($BI$4="暦月",(BF39/($BI$9/7)),""))</f>
        <v>0</v>
      </c>
      <c r="BI39" s="294"/>
      <c r="BJ39" s="290"/>
      <c r="BK39" s="291"/>
      <c r="BL39" s="291"/>
      <c r="BM39" s="291"/>
      <c r="BN39" s="292"/>
    </row>
    <row r="40" spans="2:66" ht="20.25" customHeight="1" x14ac:dyDescent="0.4">
      <c r="B40" s="296">
        <f>B38+1</f>
        <v>12</v>
      </c>
      <c r="C40" s="298"/>
      <c r="D40" s="300"/>
      <c r="E40" s="223"/>
      <c r="F40" s="301"/>
      <c r="G40" s="303"/>
      <c r="H40" s="304"/>
      <c r="I40" s="163"/>
      <c r="J40" s="164"/>
      <c r="K40" s="163"/>
      <c r="L40" s="164"/>
      <c r="M40" s="307"/>
      <c r="N40" s="308"/>
      <c r="O40" s="311"/>
      <c r="P40" s="312"/>
      <c r="Q40" s="312"/>
      <c r="R40" s="304"/>
      <c r="S40" s="280"/>
      <c r="T40" s="281"/>
      <c r="U40" s="281"/>
      <c r="V40" s="281"/>
      <c r="W40" s="282"/>
      <c r="X40" s="195" t="s">
        <v>18</v>
      </c>
      <c r="Y40" s="118"/>
      <c r="Z40" s="119"/>
      <c r="AA40" s="105"/>
      <c r="AB40" s="106"/>
      <c r="AC40" s="106"/>
      <c r="AD40" s="106"/>
      <c r="AE40" s="106"/>
      <c r="AF40" s="106"/>
      <c r="AG40" s="107"/>
      <c r="AH40" s="105"/>
      <c r="AI40" s="106"/>
      <c r="AJ40" s="106"/>
      <c r="AK40" s="106"/>
      <c r="AL40" s="106"/>
      <c r="AM40" s="106"/>
      <c r="AN40" s="107"/>
      <c r="AO40" s="105"/>
      <c r="AP40" s="106"/>
      <c r="AQ40" s="106"/>
      <c r="AR40" s="106"/>
      <c r="AS40" s="106"/>
      <c r="AT40" s="106"/>
      <c r="AU40" s="107"/>
      <c r="AV40" s="105"/>
      <c r="AW40" s="106"/>
      <c r="AX40" s="106"/>
      <c r="AY40" s="106"/>
      <c r="AZ40" s="106"/>
      <c r="BA40" s="106"/>
      <c r="BB40" s="107"/>
      <c r="BC40" s="105"/>
      <c r="BD40" s="106"/>
      <c r="BE40" s="108"/>
      <c r="BF40" s="283"/>
      <c r="BG40" s="284"/>
      <c r="BH40" s="285"/>
      <c r="BI40" s="286"/>
      <c r="BJ40" s="287"/>
      <c r="BK40" s="288"/>
      <c r="BL40" s="288"/>
      <c r="BM40" s="288"/>
      <c r="BN40" s="289"/>
    </row>
    <row r="41" spans="2:66" ht="20.25" customHeight="1" x14ac:dyDescent="0.4">
      <c r="B41" s="297"/>
      <c r="C41" s="299"/>
      <c r="D41" s="302"/>
      <c r="E41" s="223"/>
      <c r="F41" s="301"/>
      <c r="G41" s="305"/>
      <c r="H41" s="306"/>
      <c r="I41" s="163"/>
      <c r="J41" s="164">
        <f>G40</f>
        <v>0</v>
      </c>
      <c r="K41" s="163"/>
      <c r="L41" s="164">
        <f>M40</f>
        <v>0</v>
      </c>
      <c r="M41" s="309"/>
      <c r="N41" s="310"/>
      <c r="O41" s="313"/>
      <c r="P41" s="314"/>
      <c r="Q41" s="314"/>
      <c r="R41" s="306"/>
      <c r="S41" s="280"/>
      <c r="T41" s="281"/>
      <c r="U41" s="281"/>
      <c r="V41" s="281"/>
      <c r="W41" s="282"/>
      <c r="X41" s="196" t="s">
        <v>246</v>
      </c>
      <c r="Y41" s="120"/>
      <c r="Z41" s="197"/>
      <c r="AA41" s="173" t="str">
        <f>IF(AA40="","",VLOOKUP(AA40,'様式４－２'!$C$7:$L$48,10,FALSE))</f>
        <v/>
      </c>
      <c r="AB41" s="174" t="str">
        <f>IF(AB40="","",VLOOKUP(AB40,'様式４－２'!$C$7:$L$48,10,FALSE))</f>
        <v/>
      </c>
      <c r="AC41" s="174" t="str">
        <f>IF(AC40="","",VLOOKUP(AC40,'様式４－２'!$C$7:$L$48,10,FALSE))</f>
        <v/>
      </c>
      <c r="AD41" s="174" t="str">
        <f>IF(AD40="","",VLOOKUP(AD40,'様式４－２'!$C$7:$L$48,10,FALSE))</f>
        <v/>
      </c>
      <c r="AE41" s="174" t="str">
        <f>IF(AE40="","",VLOOKUP(AE40,'様式４－２'!$C$7:$L$48,10,FALSE))</f>
        <v/>
      </c>
      <c r="AF41" s="174" t="str">
        <f>IF(AF40="","",VLOOKUP(AF40,'様式４－２'!$C$7:$L$48,10,FALSE))</f>
        <v/>
      </c>
      <c r="AG41" s="175" t="str">
        <f>IF(AG40="","",VLOOKUP(AG40,'様式４－２'!$C$7:$L$48,10,FALSE))</f>
        <v/>
      </c>
      <c r="AH41" s="173" t="str">
        <f>IF(AH40="","",VLOOKUP(AH40,'様式４－２'!$C$7:$L$48,10,FALSE))</f>
        <v/>
      </c>
      <c r="AI41" s="174" t="str">
        <f>IF(AI40="","",VLOOKUP(AI40,'様式４－２'!$C$7:$L$48,10,FALSE))</f>
        <v/>
      </c>
      <c r="AJ41" s="174" t="str">
        <f>IF(AJ40="","",VLOOKUP(AJ40,'様式４－２'!$C$7:$L$48,10,FALSE))</f>
        <v/>
      </c>
      <c r="AK41" s="174" t="str">
        <f>IF(AK40="","",VLOOKUP(AK40,'様式４－２'!$C$7:$L$48,10,FALSE))</f>
        <v/>
      </c>
      <c r="AL41" s="174" t="str">
        <f>IF(AL40="","",VLOOKUP(AL40,'様式４－２'!$C$7:$L$48,10,FALSE))</f>
        <v/>
      </c>
      <c r="AM41" s="174" t="str">
        <f>IF(AM40="","",VLOOKUP(AM40,'様式４－２'!$C$7:$L$48,10,FALSE))</f>
        <v/>
      </c>
      <c r="AN41" s="175" t="str">
        <f>IF(AN40="","",VLOOKUP(AN40,'様式４－２'!$C$7:$L$48,10,FALSE))</f>
        <v/>
      </c>
      <c r="AO41" s="173" t="str">
        <f>IF(AO40="","",VLOOKUP(AO40,'様式４－２'!$C$7:$L$48,10,FALSE))</f>
        <v/>
      </c>
      <c r="AP41" s="174" t="str">
        <f>IF(AP40="","",VLOOKUP(AP40,'様式４－２'!$C$7:$L$48,10,FALSE))</f>
        <v/>
      </c>
      <c r="AQ41" s="174" t="str">
        <f>IF(AQ40="","",VLOOKUP(AQ40,'様式４－２'!$C$7:$L$48,10,FALSE))</f>
        <v/>
      </c>
      <c r="AR41" s="174" t="str">
        <f>IF(AR40="","",VLOOKUP(AR40,'様式４－２'!$C$7:$L$48,10,FALSE))</f>
        <v/>
      </c>
      <c r="AS41" s="174" t="str">
        <f>IF(AS40="","",VLOOKUP(AS40,'様式４－２'!$C$7:$L$48,10,FALSE))</f>
        <v/>
      </c>
      <c r="AT41" s="174" t="str">
        <f>IF(AT40="","",VLOOKUP(AT40,'様式４－２'!$C$7:$L$48,10,FALSE))</f>
        <v/>
      </c>
      <c r="AU41" s="175" t="str">
        <f>IF(AU40="","",VLOOKUP(AU40,'様式４－２'!$C$7:$L$48,10,FALSE))</f>
        <v/>
      </c>
      <c r="AV41" s="173" t="str">
        <f>IF(AV40="","",VLOOKUP(AV40,'様式４－２'!$C$7:$L$48,10,FALSE))</f>
        <v/>
      </c>
      <c r="AW41" s="174" t="str">
        <f>IF(AW40="","",VLOOKUP(AW40,'様式４－２'!$C$7:$L$48,10,FALSE))</f>
        <v/>
      </c>
      <c r="AX41" s="174" t="str">
        <f>IF(AX40="","",VLOOKUP(AX40,'様式４－２'!$C$7:$L$48,10,FALSE))</f>
        <v/>
      </c>
      <c r="AY41" s="174" t="str">
        <f>IF(AY40="","",VLOOKUP(AY40,'様式４－２'!$C$7:$L$48,10,FALSE))</f>
        <v/>
      </c>
      <c r="AZ41" s="174" t="str">
        <f>IF(AZ40="","",VLOOKUP(AZ40,'様式４－２'!$C$7:$L$48,10,FALSE))</f>
        <v/>
      </c>
      <c r="BA41" s="174" t="str">
        <f>IF(BA40="","",VLOOKUP(BA40,'様式４－２'!$C$7:$L$48,10,FALSE))</f>
        <v/>
      </c>
      <c r="BB41" s="175" t="str">
        <f>IF(BB40="","",VLOOKUP(BB40,'様式４－２'!$C$7:$L$48,10,FALSE))</f>
        <v/>
      </c>
      <c r="BC41" s="173" t="str">
        <f>IF(BC40="","",VLOOKUP(BC40,'様式４－２'!$C$7:$L$48,10,FALSE))</f>
        <v/>
      </c>
      <c r="BD41" s="174" t="str">
        <f>IF(BD40="","",VLOOKUP(BD40,'様式４－２'!$C$7:$L$48,10,FALSE))</f>
        <v/>
      </c>
      <c r="BE41" s="174" t="str">
        <f>IF(BE40="","",VLOOKUP(BE40,'様式４－２'!$C$7:$L$48,10,FALSE))</f>
        <v/>
      </c>
      <c r="BF41" s="293">
        <f>IF($BI$4="４週",SUM(AA41:BB41),IF($BI$4="暦月",SUM(AA41:BE41),""))</f>
        <v>0</v>
      </c>
      <c r="BG41" s="294"/>
      <c r="BH41" s="295">
        <f>IF($BI$4="４週",BF41/4,IF($BI$4="暦月",(BF41/($BI$9/7)),""))</f>
        <v>0</v>
      </c>
      <c r="BI41" s="294"/>
      <c r="BJ41" s="290"/>
      <c r="BK41" s="291"/>
      <c r="BL41" s="291"/>
      <c r="BM41" s="291"/>
      <c r="BN41" s="292"/>
    </row>
    <row r="42" spans="2:66" ht="20.25" customHeight="1" x14ac:dyDescent="0.4">
      <c r="B42" s="296">
        <f>B40+1</f>
        <v>13</v>
      </c>
      <c r="C42" s="298"/>
      <c r="D42" s="300"/>
      <c r="E42" s="223"/>
      <c r="F42" s="301"/>
      <c r="G42" s="303"/>
      <c r="H42" s="304"/>
      <c r="I42" s="163"/>
      <c r="J42" s="164"/>
      <c r="K42" s="163"/>
      <c r="L42" s="164"/>
      <c r="M42" s="307"/>
      <c r="N42" s="308"/>
      <c r="O42" s="311"/>
      <c r="P42" s="312"/>
      <c r="Q42" s="312"/>
      <c r="R42" s="304"/>
      <c r="S42" s="280"/>
      <c r="T42" s="281"/>
      <c r="U42" s="281"/>
      <c r="V42" s="281"/>
      <c r="W42" s="282"/>
      <c r="X42" s="195" t="s">
        <v>18</v>
      </c>
      <c r="Y42" s="118"/>
      <c r="Z42" s="119"/>
      <c r="AA42" s="105"/>
      <c r="AB42" s="106"/>
      <c r="AC42" s="106"/>
      <c r="AD42" s="106"/>
      <c r="AE42" s="106"/>
      <c r="AF42" s="106"/>
      <c r="AG42" s="107"/>
      <c r="AH42" s="105"/>
      <c r="AI42" s="106"/>
      <c r="AJ42" s="106"/>
      <c r="AK42" s="106"/>
      <c r="AL42" s="106"/>
      <c r="AM42" s="106"/>
      <c r="AN42" s="107"/>
      <c r="AO42" s="105"/>
      <c r="AP42" s="106"/>
      <c r="AQ42" s="106"/>
      <c r="AR42" s="106"/>
      <c r="AS42" s="106"/>
      <c r="AT42" s="106"/>
      <c r="AU42" s="107"/>
      <c r="AV42" s="105"/>
      <c r="AW42" s="106"/>
      <c r="AX42" s="106"/>
      <c r="AY42" s="106"/>
      <c r="AZ42" s="106"/>
      <c r="BA42" s="106"/>
      <c r="BB42" s="107"/>
      <c r="BC42" s="105"/>
      <c r="BD42" s="106"/>
      <c r="BE42" s="108"/>
      <c r="BF42" s="283"/>
      <c r="BG42" s="284"/>
      <c r="BH42" s="285"/>
      <c r="BI42" s="286"/>
      <c r="BJ42" s="287"/>
      <c r="BK42" s="288"/>
      <c r="BL42" s="288"/>
      <c r="BM42" s="288"/>
      <c r="BN42" s="289"/>
    </row>
    <row r="43" spans="2:66" ht="20.25" customHeight="1" x14ac:dyDescent="0.4">
      <c r="B43" s="297"/>
      <c r="C43" s="299"/>
      <c r="D43" s="302"/>
      <c r="E43" s="223"/>
      <c r="F43" s="301"/>
      <c r="G43" s="305"/>
      <c r="H43" s="306"/>
      <c r="I43" s="163"/>
      <c r="J43" s="164">
        <f>G42</f>
        <v>0</v>
      </c>
      <c r="K43" s="163"/>
      <c r="L43" s="164">
        <f>M42</f>
        <v>0</v>
      </c>
      <c r="M43" s="309"/>
      <c r="N43" s="310"/>
      <c r="O43" s="313"/>
      <c r="P43" s="314"/>
      <c r="Q43" s="314"/>
      <c r="R43" s="306"/>
      <c r="S43" s="280"/>
      <c r="T43" s="281"/>
      <c r="U43" s="281"/>
      <c r="V43" s="281"/>
      <c r="W43" s="282"/>
      <c r="X43" s="196" t="s">
        <v>246</v>
      </c>
      <c r="Y43" s="120"/>
      <c r="Z43" s="197"/>
      <c r="AA43" s="173" t="str">
        <f>IF(AA42="","",VLOOKUP(AA42,'様式４－２'!$C$7:$L$48,10,FALSE))</f>
        <v/>
      </c>
      <c r="AB43" s="174" t="str">
        <f>IF(AB42="","",VLOOKUP(AB42,'様式４－２'!$C$7:$L$48,10,FALSE))</f>
        <v/>
      </c>
      <c r="AC43" s="174" t="str">
        <f>IF(AC42="","",VLOOKUP(AC42,'様式４－２'!$C$7:$L$48,10,FALSE))</f>
        <v/>
      </c>
      <c r="AD43" s="174" t="str">
        <f>IF(AD42="","",VLOOKUP(AD42,'様式４－２'!$C$7:$L$48,10,FALSE))</f>
        <v/>
      </c>
      <c r="AE43" s="174" t="str">
        <f>IF(AE42="","",VLOOKUP(AE42,'様式４－２'!$C$7:$L$48,10,FALSE))</f>
        <v/>
      </c>
      <c r="AF43" s="174" t="str">
        <f>IF(AF42="","",VLOOKUP(AF42,'様式４－２'!$C$7:$L$48,10,FALSE))</f>
        <v/>
      </c>
      <c r="AG43" s="175" t="str">
        <f>IF(AG42="","",VLOOKUP(AG42,'様式４－２'!$C$7:$L$48,10,FALSE))</f>
        <v/>
      </c>
      <c r="AH43" s="173" t="str">
        <f>IF(AH42="","",VLOOKUP(AH42,'様式４－２'!$C$7:$L$48,10,FALSE))</f>
        <v/>
      </c>
      <c r="AI43" s="174" t="str">
        <f>IF(AI42="","",VLOOKUP(AI42,'様式４－２'!$C$7:$L$48,10,FALSE))</f>
        <v/>
      </c>
      <c r="AJ43" s="174" t="str">
        <f>IF(AJ42="","",VLOOKUP(AJ42,'様式４－２'!$C$7:$L$48,10,FALSE))</f>
        <v/>
      </c>
      <c r="AK43" s="174" t="str">
        <f>IF(AK42="","",VLOOKUP(AK42,'様式４－２'!$C$7:$L$48,10,FALSE))</f>
        <v/>
      </c>
      <c r="AL43" s="174" t="str">
        <f>IF(AL42="","",VLOOKUP(AL42,'様式４－２'!$C$7:$L$48,10,FALSE))</f>
        <v/>
      </c>
      <c r="AM43" s="174" t="str">
        <f>IF(AM42="","",VLOOKUP(AM42,'様式４－２'!$C$7:$L$48,10,FALSE))</f>
        <v/>
      </c>
      <c r="AN43" s="175" t="str">
        <f>IF(AN42="","",VLOOKUP(AN42,'様式４－２'!$C$7:$L$48,10,FALSE))</f>
        <v/>
      </c>
      <c r="AO43" s="173" t="str">
        <f>IF(AO42="","",VLOOKUP(AO42,'様式４－２'!$C$7:$L$48,10,FALSE))</f>
        <v/>
      </c>
      <c r="AP43" s="174" t="str">
        <f>IF(AP42="","",VLOOKUP(AP42,'様式４－２'!$C$7:$L$48,10,FALSE))</f>
        <v/>
      </c>
      <c r="AQ43" s="174" t="str">
        <f>IF(AQ42="","",VLOOKUP(AQ42,'様式４－２'!$C$7:$L$48,10,FALSE))</f>
        <v/>
      </c>
      <c r="AR43" s="174" t="str">
        <f>IF(AR42="","",VLOOKUP(AR42,'様式４－２'!$C$7:$L$48,10,FALSE))</f>
        <v/>
      </c>
      <c r="AS43" s="174" t="str">
        <f>IF(AS42="","",VLOOKUP(AS42,'様式４－２'!$C$7:$L$48,10,FALSE))</f>
        <v/>
      </c>
      <c r="AT43" s="174" t="str">
        <f>IF(AT42="","",VLOOKUP(AT42,'様式４－２'!$C$7:$L$48,10,FALSE))</f>
        <v/>
      </c>
      <c r="AU43" s="175" t="str">
        <f>IF(AU42="","",VLOOKUP(AU42,'様式４－２'!$C$7:$L$48,10,FALSE))</f>
        <v/>
      </c>
      <c r="AV43" s="173" t="str">
        <f>IF(AV42="","",VLOOKUP(AV42,'様式４－２'!$C$7:$L$48,10,FALSE))</f>
        <v/>
      </c>
      <c r="AW43" s="174" t="str">
        <f>IF(AW42="","",VLOOKUP(AW42,'様式４－２'!$C$7:$L$48,10,FALSE))</f>
        <v/>
      </c>
      <c r="AX43" s="174" t="str">
        <f>IF(AX42="","",VLOOKUP(AX42,'様式４－２'!$C$7:$L$48,10,FALSE))</f>
        <v/>
      </c>
      <c r="AY43" s="174" t="str">
        <f>IF(AY42="","",VLOOKUP(AY42,'様式４－２'!$C$7:$L$48,10,FALSE))</f>
        <v/>
      </c>
      <c r="AZ43" s="174" t="str">
        <f>IF(AZ42="","",VLOOKUP(AZ42,'様式４－２'!$C$7:$L$48,10,FALSE))</f>
        <v/>
      </c>
      <c r="BA43" s="174" t="str">
        <f>IF(BA42="","",VLOOKUP(BA42,'様式４－２'!$C$7:$L$48,10,FALSE))</f>
        <v/>
      </c>
      <c r="BB43" s="175" t="str">
        <f>IF(BB42="","",VLOOKUP(BB42,'様式４－２'!$C$7:$L$48,10,FALSE))</f>
        <v/>
      </c>
      <c r="BC43" s="173" t="str">
        <f>IF(BC42="","",VLOOKUP(BC42,'様式４－２'!$C$7:$L$48,10,FALSE))</f>
        <v/>
      </c>
      <c r="BD43" s="174" t="str">
        <f>IF(BD42="","",VLOOKUP(BD42,'様式４－２'!$C$7:$L$48,10,FALSE))</f>
        <v/>
      </c>
      <c r="BE43" s="174" t="str">
        <f>IF(BE42="","",VLOOKUP(BE42,'様式４－２'!$C$7:$L$48,10,FALSE))</f>
        <v/>
      </c>
      <c r="BF43" s="293">
        <f>IF($BI$4="４週",SUM(AA43:BB43),IF($BI$4="暦月",SUM(AA43:BE43),""))</f>
        <v>0</v>
      </c>
      <c r="BG43" s="294"/>
      <c r="BH43" s="295">
        <f>IF($BI$4="４週",BF43/4,IF($BI$4="暦月",(BF43/($BI$9/7)),""))</f>
        <v>0</v>
      </c>
      <c r="BI43" s="294"/>
      <c r="BJ43" s="290"/>
      <c r="BK43" s="291"/>
      <c r="BL43" s="291"/>
      <c r="BM43" s="291"/>
      <c r="BN43" s="292"/>
    </row>
    <row r="44" spans="2:66" ht="20.25" customHeight="1" x14ac:dyDescent="0.4">
      <c r="B44" s="296">
        <f>B42+1</f>
        <v>14</v>
      </c>
      <c r="C44" s="298"/>
      <c r="D44" s="300"/>
      <c r="E44" s="223"/>
      <c r="F44" s="301"/>
      <c r="G44" s="303"/>
      <c r="H44" s="304"/>
      <c r="I44" s="163"/>
      <c r="J44" s="164"/>
      <c r="K44" s="163"/>
      <c r="L44" s="164"/>
      <c r="M44" s="307"/>
      <c r="N44" s="308"/>
      <c r="O44" s="311"/>
      <c r="P44" s="312"/>
      <c r="Q44" s="312"/>
      <c r="R44" s="304"/>
      <c r="S44" s="280"/>
      <c r="T44" s="281"/>
      <c r="U44" s="281"/>
      <c r="V44" s="281"/>
      <c r="W44" s="282"/>
      <c r="X44" s="195" t="s">
        <v>18</v>
      </c>
      <c r="Y44" s="118"/>
      <c r="Z44" s="119"/>
      <c r="AA44" s="105"/>
      <c r="AB44" s="106"/>
      <c r="AC44" s="106"/>
      <c r="AD44" s="106"/>
      <c r="AE44" s="106"/>
      <c r="AF44" s="106"/>
      <c r="AG44" s="107"/>
      <c r="AH44" s="105"/>
      <c r="AI44" s="106"/>
      <c r="AJ44" s="106"/>
      <c r="AK44" s="106"/>
      <c r="AL44" s="106"/>
      <c r="AM44" s="106"/>
      <c r="AN44" s="107"/>
      <c r="AO44" s="105"/>
      <c r="AP44" s="106"/>
      <c r="AQ44" s="106"/>
      <c r="AR44" s="106"/>
      <c r="AS44" s="106"/>
      <c r="AT44" s="106"/>
      <c r="AU44" s="107"/>
      <c r="AV44" s="105"/>
      <c r="AW44" s="106"/>
      <c r="AX44" s="106"/>
      <c r="AY44" s="106"/>
      <c r="AZ44" s="106"/>
      <c r="BA44" s="106"/>
      <c r="BB44" s="107"/>
      <c r="BC44" s="105"/>
      <c r="BD44" s="106"/>
      <c r="BE44" s="108"/>
      <c r="BF44" s="283"/>
      <c r="BG44" s="284"/>
      <c r="BH44" s="285"/>
      <c r="BI44" s="286"/>
      <c r="BJ44" s="287"/>
      <c r="BK44" s="288"/>
      <c r="BL44" s="288"/>
      <c r="BM44" s="288"/>
      <c r="BN44" s="289"/>
    </row>
    <row r="45" spans="2:66" ht="20.25" customHeight="1" x14ac:dyDescent="0.4">
      <c r="B45" s="297"/>
      <c r="C45" s="299"/>
      <c r="D45" s="302"/>
      <c r="E45" s="223"/>
      <c r="F45" s="301"/>
      <c r="G45" s="305"/>
      <c r="H45" s="306"/>
      <c r="I45" s="163"/>
      <c r="J45" s="164">
        <f>G44</f>
        <v>0</v>
      </c>
      <c r="K45" s="163"/>
      <c r="L45" s="164">
        <f>M44</f>
        <v>0</v>
      </c>
      <c r="M45" s="309"/>
      <c r="N45" s="310"/>
      <c r="O45" s="313"/>
      <c r="P45" s="314"/>
      <c r="Q45" s="314"/>
      <c r="R45" s="306"/>
      <c r="S45" s="280"/>
      <c r="T45" s="281"/>
      <c r="U45" s="281"/>
      <c r="V45" s="281"/>
      <c r="W45" s="282"/>
      <c r="X45" s="196" t="s">
        <v>246</v>
      </c>
      <c r="Y45" s="120"/>
      <c r="Z45" s="197"/>
      <c r="AA45" s="173" t="str">
        <f>IF(AA44="","",VLOOKUP(AA44,'様式４－２'!$C$7:$L$48,10,FALSE))</f>
        <v/>
      </c>
      <c r="AB45" s="174" t="str">
        <f>IF(AB44="","",VLOOKUP(AB44,'様式４－２'!$C$7:$L$48,10,FALSE))</f>
        <v/>
      </c>
      <c r="AC45" s="174" t="str">
        <f>IF(AC44="","",VLOOKUP(AC44,'様式４－２'!$C$7:$L$48,10,FALSE))</f>
        <v/>
      </c>
      <c r="AD45" s="174" t="str">
        <f>IF(AD44="","",VLOOKUP(AD44,'様式４－２'!$C$7:$L$48,10,FALSE))</f>
        <v/>
      </c>
      <c r="AE45" s="174" t="str">
        <f>IF(AE44="","",VLOOKUP(AE44,'様式４－２'!$C$7:$L$48,10,FALSE))</f>
        <v/>
      </c>
      <c r="AF45" s="174" t="str">
        <f>IF(AF44="","",VLOOKUP(AF44,'様式４－２'!$C$7:$L$48,10,FALSE))</f>
        <v/>
      </c>
      <c r="AG45" s="175" t="str">
        <f>IF(AG44="","",VLOOKUP(AG44,'様式４－２'!$C$7:$L$48,10,FALSE))</f>
        <v/>
      </c>
      <c r="AH45" s="173" t="str">
        <f>IF(AH44="","",VLOOKUP(AH44,'様式４－２'!$C$7:$L$48,10,FALSE))</f>
        <v/>
      </c>
      <c r="AI45" s="174" t="str">
        <f>IF(AI44="","",VLOOKUP(AI44,'様式４－２'!$C$7:$L$48,10,FALSE))</f>
        <v/>
      </c>
      <c r="AJ45" s="174" t="str">
        <f>IF(AJ44="","",VLOOKUP(AJ44,'様式４－２'!$C$7:$L$48,10,FALSE))</f>
        <v/>
      </c>
      <c r="AK45" s="174" t="str">
        <f>IF(AK44="","",VLOOKUP(AK44,'様式４－２'!$C$7:$L$48,10,FALSE))</f>
        <v/>
      </c>
      <c r="AL45" s="174" t="str">
        <f>IF(AL44="","",VLOOKUP(AL44,'様式４－２'!$C$7:$L$48,10,FALSE))</f>
        <v/>
      </c>
      <c r="AM45" s="174" t="str">
        <f>IF(AM44="","",VLOOKUP(AM44,'様式４－２'!$C$7:$L$48,10,FALSE))</f>
        <v/>
      </c>
      <c r="AN45" s="175" t="str">
        <f>IF(AN44="","",VLOOKUP(AN44,'様式４－２'!$C$7:$L$48,10,FALSE))</f>
        <v/>
      </c>
      <c r="AO45" s="173" t="str">
        <f>IF(AO44="","",VLOOKUP(AO44,'様式４－２'!$C$7:$L$48,10,FALSE))</f>
        <v/>
      </c>
      <c r="AP45" s="174" t="str">
        <f>IF(AP44="","",VLOOKUP(AP44,'様式４－２'!$C$7:$L$48,10,FALSE))</f>
        <v/>
      </c>
      <c r="AQ45" s="174" t="str">
        <f>IF(AQ44="","",VLOOKUP(AQ44,'様式４－２'!$C$7:$L$48,10,FALSE))</f>
        <v/>
      </c>
      <c r="AR45" s="174" t="str">
        <f>IF(AR44="","",VLOOKUP(AR44,'様式４－２'!$C$7:$L$48,10,FALSE))</f>
        <v/>
      </c>
      <c r="AS45" s="174" t="str">
        <f>IF(AS44="","",VLOOKUP(AS44,'様式４－２'!$C$7:$L$48,10,FALSE))</f>
        <v/>
      </c>
      <c r="AT45" s="174" t="str">
        <f>IF(AT44="","",VLOOKUP(AT44,'様式４－２'!$C$7:$L$48,10,FALSE))</f>
        <v/>
      </c>
      <c r="AU45" s="175" t="str">
        <f>IF(AU44="","",VLOOKUP(AU44,'様式４－２'!$C$7:$L$48,10,FALSE))</f>
        <v/>
      </c>
      <c r="AV45" s="173" t="str">
        <f>IF(AV44="","",VLOOKUP(AV44,'様式４－２'!$C$7:$L$48,10,FALSE))</f>
        <v/>
      </c>
      <c r="AW45" s="174" t="str">
        <f>IF(AW44="","",VLOOKUP(AW44,'様式４－２'!$C$7:$L$48,10,FALSE))</f>
        <v/>
      </c>
      <c r="AX45" s="174" t="str">
        <f>IF(AX44="","",VLOOKUP(AX44,'様式４－２'!$C$7:$L$48,10,FALSE))</f>
        <v/>
      </c>
      <c r="AY45" s="174" t="str">
        <f>IF(AY44="","",VLOOKUP(AY44,'様式４－２'!$C$7:$L$48,10,FALSE))</f>
        <v/>
      </c>
      <c r="AZ45" s="174" t="str">
        <f>IF(AZ44="","",VLOOKUP(AZ44,'様式４－２'!$C$7:$L$48,10,FALSE))</f>
        <v/>
      </c>
      <c r="BA45" s="174" t="str">
        <f>IF(BA44="","",VLOOKUP(BA44,'様式４－２'!$C$7:$L$48,10,FALSE))</f>
        <v/>
      </c>
      <c r="BB45" s="175" t="str">
        <f>IF(BB44="","",VLOOKUP(BB44,'様式４－２'!$C$7:$L$48,10,FALSE))</f>
        <v/>
      </c>
      <c r="BC45" s="173" t="str">
        <f>IF(BC44="","",VLOOKUP(BC44,'様式４－２'!$C$7:$L$48,10,FALSE))</f>
        <v/>
      </c>
      <c r="BD45" s="174" t="str">
        <f>IF(BD44="","",VLOOKUP(BD44,'様式４－２'!$C$7:$L$48,10,FALSE))</f>
        <v/>
      </c>
      <c r="BE45" s="174" t="str">
        <f>IF(BE44="","",VLOOKUP(BE44,'様式４－２'!$C$7:$L$48,10,FALSE))</f>
        <v/>
      </c>
      <c r="BF45" s="293">
        <f>IF($BI$4="４週",SUM(AA45:BB45),IF($BI$4="暦月",SUM(AA45:BE45),""))</f>
        <v>0</v>
      </c>
      <c r="BG45" s="294"/>
      <c r="BH45" s="295">
        <f>IF($BI$4="４週",BF45/4,IF($BI$4="暦月",(BF45/($BI$9/7)),""))</f>
        <v>0</v>
      </c>
      <c r="BI45" s="294"/>
      <c r="BJ45" s="290"/>
      <c r="BK45" s="291"/>
      <c r="BL45" s="291"/>
      <c r="BM45" s="291"/>
      <c r="BN45" s="292"/>
    </row>
    <row r="46" spans="2:66" ht="20.25" customHeight="1" x14ac:dyDescent="0.4">
      <c r="B46" s="296">
        <f>B44+1</f>
        <v>15</v>
      </c>
      <c r="C46" s="298"/>
      <c r="D46" s="300"/>
      <c r="E46" s="223"/>
      <c r="F46" s="301"/>
      <c r="G46" s="303"/>
      <c r="H46" s="304"/>
      <c r="I46" s="163"/>
      <c r="J46" s="164"/>
      <c r="K46" s="163"/>
      <c r="L46" s="164"/>
      <c r="M46" s="307"/>
      <c r="N46" s="308"/>
      <c r="O46" s="311"/>
      <c r="P46" s="312"/>
      <c r="Q46" s="312"/>
      <c r="R46" s="304"/>
      <c r="S46" s="280"/>
      <c r="T46" s="281"/>
      <c r="U46" s="281"/>
      <c r="V46" s="281"/>
      <c r="W46" s="282"/>
      <c r="X46" s="195" t="s">
        <v>18</v>
      </c>
      <c r="Y46" s="118"/>
      <c r="Z46" s="119"/>
      <c r="AA46" s="105"/>
      <c r="AB46" s="106"/>
      <c r="AC46" s="106"/>
      <c r="AD46" s="106"/>
      <c r="AE46" s="106"/>
      <c r="AF46" s="106"/>
      <c r="AG46" s="107"/>
      <c r="AH46" s="105"/>
      <c r="AI46" s="106"/>
      <c r="AJ46" s="106"/>
      <c r="AK46" s="106"/>
      <c r="AL46" s="106"/>
      <c r="AM46" s="106"/>
      <c r="AN46" s="107"/>
      <c r="AO46" s="105"/>
      <c r="AP46" s="106"/>
      <c r="AQ46" s="106"/>
      <c r="AR46" s="106"/>
      <c r="AS46" s="106"/>
      <c r="AT46" s="106"/>
      <c r="AU46" s="107"/>
      <c r="AV46" s="105"/>
      <c r="AW46" s="106"/>
      <c r="AX46" s="106"/>
      <c r="AY46" s="106"/>
      <c r="AZ46" s="106"/>
      <c r="BA46" s="106"/>
      <c r="BB46" s="107"/>
      <c r="BC46" s="105"/>
      <c r="BD46" s="106"/>
      <c r="BE46" s="108"/>
      <c r="BF46" s="283"/>
      <c r="BG46" s="284"/>
      <c r="BH46" s="285"/>
      <c r="BI46" s="286"/>
      <c r="BJ46" s="287"/>
      <c r="BK46" s="288"/>
      <c r="BL46" s="288"/>
      <c r="BM46" s="288"/>
      <c r="BN46" s="289"/>
    </row>
    <row r="47" spans="2:66" ht="20.25" customHeight="1" x14ac:dyDescent="0.4">
      <c r="B47" s="297"/>
      <c r="C47" s="299"/>
      <c r="D47" s="302"/>
      <c r="E47" s="223"/>
      <c r="F47" s="301"/>
      <c r="G47" s="305"/>
      <c r="H47" s="306"/>
      <c r="I47" s="163"/>
      <c r="J47" s="164">
        <f>G46</f>
        <v>0</v>
      </c>
      <c r="K47" s="163"/>
      <c r="L47" s="164">
        <f>M46</f>
        <v>0</v>
      </c>
      <c r="M47" s="309"/>
      <c r="N47" s="310"/>
      <c r="O47" s="313"/>
      <c r="P47" s="314"/>
      <c r="Q47" s="314"/>
      <c r="R47" s="306"/>
      <c r="S47" s="280"/>
      <c r="T47" s="281"/>
      <c r="U47" s="281"/>
      <c r="V47" s="281"/>
      <c r="W47" s="282"/>
      <c r="X47" s="196" t="s">
        <v>246</v>
      </c>
      <c r="Y47" s="120"/>
      <c r="Z47" s="197"/>
      <c r="AA47" s="173" t="str">
        <f>IF(AA46="","",VLOOKUP(AA46,'様式４－２'!$C$7:$L$48,10,FALSE))</f>
        <v/>
      </c>
      <c r="AB47" s="174" t="str">
        <f>IF(AB46="","",VLOOKUP(AB46,'様式４－２'!$C$7:$L$48,10,FALSE))</f>
        <v/>
      </c>
      <c r="AC47" s="174" t="str">
        <f>IF(AC46="","",VLOOKUP(AC46,'様式４－２'!$C$7:$L$48,10,FALSE))</f>
        <v/>
      </c>
      <c r="AD47" s="174" t="str">
        <f>IF(AD46="","",VLOOKUP(AD46,'様式４－２'!$C$7:$L$48,10,FALSE))</f>
        <v/>
      </c>
      <c r="AE47" s="174" t="str">
        <f>IF(AE46="","",VLOOKUP(AE46,'様式４－２'!$C$7:$L$48,10,FALSE))</f>
        <v/>
      </c>
      <c r="AF47" s="174" t="str">
        <f>IF(AF46="","",VLOOKUP(AF46,'様式４－２'!$C$7:$L$48,10,FALSE))</f>
        <v/>
      </c>
      <c r="AG47" s="175" t="str">
        <f>IF(AG46="","",VLOOKUP(AG46,'様式４－２'!$C$7:$L$48,10,FALSE))</f>
        <v/>
      </c>
      <c r="AH47" s="173" t="str">
        <f>IF(AH46="","",VLOOKUP(AH46,'様式４－２'!$C$7:$L$48,10,FALSE))</f>
        <v/>
      </c>
      <c r="AI47" s="174" t="str">
        <f>IF(AI46="","",VLOOKUP(AI46,'様式４－２'!$C$7:$L$48,10,FALSE))</f>
        <v/>
      </c>
      <c r="AJ47" s="174" t="str">
        <f>IF(AJ46="","",VLOOKUP(AJ46,'様式４－２'!$C$7:$L$48,10,FALSE))</f>
        <v/>
      </c>
      <c r="AK47" s="174" t="str">
        <f>IF(AK46="","",VLOOKUP(AK46,'様式４－２'!$C$7:$L$48,10,FALSE))</f>
        <v/>
      </c>
      <c r="AL47" s="174" t="str">
        <f>IF(AL46="","",VLOOKUP(AL46,'様式４－２'!$C$7:$L$48,10,FALSE))</f>
        <v/>
      </c>
      <c r="AM47" s="174" t="str">
        <f>IF(AM46="","",VLOOKUP(AM46,'様式４－２'!$C$7:$L$48,10,FALSE))</f>
        <v/>
      </c>
      <c r="AN47" s="175" t="str">
        <f>IF(AN46="","",VLOOKUP(AN46,'様式４－２'!$C$7:$L$48,10,FALSE))</f>
        <v/>
      </c>
      <c r="AO47" s="173" t="str">
        <f>IF(AO46="","",VLOOKUP(AO46,'様式４－２'!$C$7:$L$48,10,FALSE))</f>
        <v/>
      </c>
      <c r="AP47" s="174" t="str">
        <f>IF(AP46="","",VLOOKUP(AP46,'様式４－２'!$C$7:$L$48,10,FALSE))</f>
        <v/>
      </c>
      <c r="AQ47" s="174" t="str">
        <f>IF(AQ46="","",VLOOKUP(AQ46,'様式４－２'!$C$7:$L$48,10,FALSE))</f>
        <v/>
      </c>
      <c r="AR47" s="174" t="str">
        <f>IF(AR46="","",VLOOKUP(AR46,'様式４－２'!$C$7:$L$48,10,FALSE))</f>
        <v/>
      </c>
      <c r="AS47" s="174" t="str">
        <f>IF(AS46="","",VLOOKUP(AS46,'様式４－２'!$C$7:$L$48,10,FALSE))</f>
        <v/>
      </c>
      <c r="AT47" s="174" t="str">
        <f>IF(AT46="","",VLOOKUP(AT46,'様式４－２'!$C$7:$L$48,10,FALSE))</f>
        <v/>
      </c>
      <c r="AU47" s="175" t="str">
        <f>IF(AU46="","",VLOOKUP(AU46,'様式４－２'!$C$7:$L$48,10,FALSE))</f>
        <v/>
      </c>
      <c r="AV47" s="173" t="str">
        <f>IF(AV46="","",VLOOKUP(AV46,'様式４－２'!$C$7:$L$48,10,FALSE))</f>
        <v/>
      </c>
      <c r="AW47" s="174" t="str">
        <f>IF(AW46="","",VLOOKUP(AW46,'様式４－２'!$C$7:$L$48,10,FALSE))</f>
        <v/>
      </c>
      <c r="AX47" s="174" t="str">
        <f>IF(AX46="","",VLOOKUP(AX46,'様式４－２'!$C$7:$L$48,10,FALSE))</f>
        <v/>
      </c>
      <c r="AY47" s="174" t="str">
        <f>IF(AY46="","",VLOOKUP(AY46,'様式４－２'!$C$7:$L$48,10,FALSE))</f>
        <v/>
      </c>
      <c r="AZ47" s="174" t="str">
        <f>IF(AZ46="","",VLOOKUP(AZ46,'様式４－２'!$C$7:$L$48,10,FALSE))</f>
        <v/>
      </c>
      <c r="BA47" s="174" t="str">
        <f>IF(BA46="","",VLOOKUP(BA46,'様式４－２'!$C$7:$L$48,10,FALSE))</f>
        <v/>
      </c>
      <c r="BB47" s="175" t="str">
        <f>IF(BB46="","",VLOOKUP(BB46,'様式４－２'!$C$7:$L$48,10,FALSE))</f>
        <v/>
      </c>
      <c r="BC47" s="173" t="str">
        <f>IF(BC46="","",VLOOKUP(BC46,'様式４－２'!$C$7:$L$48,10,FALSE))</f>
        <v/>
      </c>
      <c r="BD47" s="174" t="str">
        <f>IF(BD46="","",VLOOKUP(BD46,'様式４－２'!$C$7:$L$48,10,FALSE))</f>
        <v/>
      </c>
      <c r="BE47" s="174" t="str">
        <f>IF(BE46="","",VLOOKUP(BE46,'様式４－２'!$C$7:$L$48,10,FALSE))</f>
        <v/>
      </c>
      <c r="BF47" s="293">
        <f>IF($BI$4="４週",SUM(AA47:BB47),IF($BI$4="暦月",SUM(AA47:BE47),""))</f>
        <v>0</v>
      </c>
      <c r="BG47" s="294"/>
      <c r="BH47" s="295">
        <f>IF($BI$4="４週",BF47/4,IF($BI$4="暦月",(BF47/($BI$9/7)),""))</f>
        <v>0</v>
      </c>
      <c r="BI47" s="294"/>
      <c r="BJ47" s="290"/>
      <c r="BK47" s="291"/>
      <c r="BL47" s="291"/>
      <c r="BM47" s="291"/>
      <c r="BN47" s="292"/>
    </row>
    <row r="48" spans="2:66" ht="20.25" customHeight="1" x14ac:dyDescent="0.4">
      <c r="B48" s="296">
        <f>B46+1</f>
        <v>16</v>
      </c>
      <c r="C48" s="298"/>
      <c r="D48" s="300"/>
      <c r="E48" s="223"/>
      <c r="F48" s="301"/>
      <c r="G48" s="303"/>
      <c r="H48" s="304"/>
      <c r="I48" s="163"/>
      <c r="J48" s="164"/>
      <c r="K48" s="163"/>
      <c r="L48" s="164"/>
      <c r="M48" s="307"/>
      <c r="N48" s="308"/>
      <c r="O48" s="311"/>
      <c r="P48" s="312"/>
      <c r="Q48" s="312"/>
      <c r="R48" s="304"/>
      <c r="S48" s="280"/>
      <c r="T48" s="281"/>
      <c r="U48" s="281"/>
      <c r="V48" s="281"/>
      <c r="W48" s="282"/>
      <c r="X48" s="195" t="s">
        <v>18</v>
      </c>
      <c r="Y48" s="118"/>
      <c r="Z48" s="119"/>
      <c r="AA48" s="105"/>
      <c r="AB48" s="106"/>
      <c r="AC48" s="106"/>
      <c r="AD48" s="106"/>
      <c r="AE48" s="106"/>
      <c r="AF48" s="106"/>
      <c r="AG48" s="107"/>
      <c r="AH48" s="105"/>
      <c r="AI48" s="106"/>
      <c r="AJ48" s="106"/>
      <c r="AK48" s="106"/>
      <c r="AL48" s="106"/>
      <c r="AM48" s="106"/>
      <c r="AN48" s="107"/>
      <c r="AO48" s="105"/>
      <c r="AP48" s="106"/>
      <c r="AQ48" s="106"/>
      <c r="AR48" s="106"/>
      <c r="AS48" s="106"/>
      <c r="AT48" s="106"/>
      <c r="AU48" s="107"/>
      <c r="AV48" s="105"/>
      <c r="AW48" s="106"/>
      <c r="AX48" s="106"/>
      <c r="AY48" s="106"/>
      <c r="AZ48" s="106"/>
      <c r="BA48" s="106"/>
      <c r="BB48" s="107"/>
      <c r="BC48" s="105"/>
      <c r="BD48" s="106"/>
      <c r="BE48" s="108"/>
      <c r="BF48" s="283"/>
      <c r="BG48" s="284"/>
      <c r="BH48" s="285"/>
      <c r="BI48" s="286"/>
      <c r="BJ48" s="287"/>
      <c r="BK48" s="288"/>
      <c r="BL48" s="288"/>
      <c r="BM48" s="288"/>
      <c r="BN48" s="289"/>
    </row>
    <row r="49" spans="2:66" ht="20.25" customHeight="1" x14ac:dyDescent="0.4">
      <c r="B49" s="297"/>
      <c r="C49" s="299"/>
      <c r="D49" s="302"/>
      <c r="E49" s="223"/>
      <c r="F49" s="301"/>
      <c r="G49" s="305"/>
      <c r="H49" s="306"/>
      <c r="I49" s="163"/>
      <c r="J49" s="164">
        <f>G48</f>
        <v>0</v>
      </c>
      <c r="K49" s="163"/>
      <c r="L49" s="164">
        <f>M48</f>
        <v>0</v>
      </c>
      <c r="M49" s="309"/>
      <c r="N49" s="310"/>
      <c r="O49" s="313"/>
      <c r="P49" s="314"/>
      <c r="Q49" s="314"/>
      <c r="R49" s="306"/>
      <c r="S49" s="280"/>
      <c r="T49" s="281"/>
      <c r="U49" s="281"/>
      <c r="V49" s="281"/>
      <c r="W49" s="282"/>
      <c r="X49" s="196" t="s">
        <v>246</v>
      </c>
      <c r="Y49" s="120"/>
      <c r="Z49" s="197"/>
      <c r="AA49" s="173" t="str">
        <f>IF(AA48="","",VLOOKUP(AA48,'様式４－２'!$C$7:$L$48,10,FALSE))</f>
        <v/>
      </c>
      <c r="AB49" s="174" t="str">
        <f>IF(AB48="","",VLOOKUP(AB48,'様式４－２'!$C$7:$L$48,10,FALSE))</f>
        <v/>
      </c>
      <c r="AC49" s="174" t="str">
        <f>IF(AC48="","",VLOOKUP(AC48,'様式４－２'!$C$7:$L$48,10,FALSE))</f>
        <v/>
      </c>
      <c r="AD49" s="174" t="str">
        <f>IF(AD48="","",VLOOKUP(AD48,'様式４－２'!$C$7:$L$48,10,FALSE))</f>
        <v/>
      </c>
      <c r="AE49" s="174" t="str">
        <f>IF(AE48="","",VLOOKUP(AE48,'様式４－２'!$C$7:$L$48,10,FALSE))</f>
        <v/>
      </c>
      <c r="AF49" s="174" t="str">
        <f>IF(AF48="","",VLOOKUP(AF48,'様式４－２'!$C$7:$L$48,10,FALSE))</f>
        <v/>
      </c>
      <c r="AG49" s="175" t="str">
        <f>IF(AG48="","",VLOOKUP(AG48,'様式４－２'!$C$7:$L$48,10,FALSE))</f>
        <v/>
      </c>
      <c r="AH49" s="173" t="str">
        <f>IF(AH48="","",VLOOKUP(AH48,'様式４－２'!$C$7:$L$48,10,FALSE))</f>
        <v/>
      </c>
      <c r="AI49" s="174" t="str">
        <f>IF(AI48="","",VLOOKUP(AI48,'様式４－２'!$C$7:$L$48,10,FALSE))</f>
        <v/>
      </c>
      <c r="AJ49" s="174" t="str">
        <f>IF(AJ48="","",VLOOKUP(AJ48,'様式４－２'!$C$7:$L$48,10,FALSE))</f>
        <v/>
      </c>
      <c r="AK49" s="174" t="str">
        <f>IF(AK48="","",VLOOKUP(AK48,'様式４－２'!$C$7:$L$48,10,FALSE))</f>
        <v/>
      </c>
      <c r="AL49" s="174" t="str">
        <f>IF(AL48="","",VLOOKUP(AL48,'様式４－２'!$C$7:$L$48,10,FALSE))</f>
        <v/>
      </c>
      <c r="AM49" s="174" t="str">
        <f>IF(AM48="","",VLOOKUP(AM48,'様式４－２'!$C$7:$L$48,10,FALSE))</f>
        <v/>
      </c>
      <c r="AN49" s="175" t="str">
        <f>IF(AN48="","",VLOOKUP(AN48,'様式４－２'!$C$7:$L$48,10,FALSE))</f>
        <v/>
      </c>
      <c r="AO49" s="173" t="str">
        <f>IF(AO48="","",VLOOKUP(AO48,'様式４－２'!$C$7:$L$48,10,FALSE))</f>
        <v/>
      </c>
      <c r="AP49" s="174" t="str">
        <f>IF(AP48="","",VLOOKUP(AP48,'様式４－２'!$C$7:$L$48,10,FALSE))</f>
        <v/>
      </c>
      <c r="AQ49" s="174" t="str">
        <f>IF(AQ48="","",VLOOKUP(AQ48,'様式４－２'!$C$7:$L$48,10,FALSE))</f>
        <v/>
      </c>
      <c r="AR49" s="174" t="str">
        <f>IF(AR48="","",VLOOKUP(AR48,'様式４－２'!$C$7:$L$48,10,FALSE))</f>
        <v/>
      </c>
      <c r="AS49" s="174" t="str">
        <f>IF(AS48="","",VLOOKUP(AS48,'様式４－２'!$C$7:$L$48,10,FALSE))</f>
        <v/>
      </c>
      <c r="AT49" s="174" t="str">
        <f>IF(AT48="","",VLOOKUP(AT48,'様式４－２'!$C$7:$L$48,10,FALSE))</f>
        <v/>
      </c>
      <c r="AU49" s="175" t="str">
        <f>IF(AU48="","",VLOOKUP(AU48,'様式４－２'!$C$7:$L$48,10,FALSE))</f>
        <v/>
      </c>
      <c r="AV49" s="173" t="str">
        <f>IF(AV48="","",VLOOKUP(AV48,'様式４－２'!$C$7:$L$48,10,FALSE))</f>
        <v/>
      </c>
      <c r="AW49" s="174" t="str">
        <f>IF(AW48="","",VLOOKUP(AW48,'様式４－２'!$C$7:$L$48,10,FALSE))</f>
        <v/>
      </c>
      <c r="AX49" s="174" t="str">
        <f>IF(AX48="","",VLOOKUP(AX48,'様式４－２'!$C$7:$L$48,10,FALSE))</f>
        <v/>
      </c>
      <c r="AY49" s="174" t="str">
        <f>IF(AY48="","",VLOOKUP(AY48,'様式４－２'!$C$7:$L$48,10,FALSE))</f>
        <v/>
      </c>
      <c r="AZ49" s="174" t="str">
        <f>IF(AZ48="","",VLOOKUP(AZ48,'様式４－２'!$C$7:$L$48,10,FALSE))</f>
        <v/>
      </c>
      <c r="BA49" s="174" t="str">
        <f>IF(BA48="","",VLOOKUP(BA48,'様式４－２'!$C$7:$L$48,10,FALSE))</f>
        <v/>
      </c>
      <c r="BB49" s="175" t="str">
        <f>IF(BB48="","",VLOOKUP(BB48,'様式４－２'!$C$7:$L$48,10,FALSE))</f>
        <v/>
      </c>
      <c r="BC49" s="173" t="str">
        <f>IF(BC48="","",VLOOKUP(BC48,'様式４－２'!$C$7:$L$48,10,FALSE))</f>
        <v/>
      </c>
      <c r="BD49" s="174" t="str">
        <f>IF(BD48="","",VLOOKUP(BD48,'様式４－２'!$C$7:$L$48,10,FALSE))</f>
        <v/>
      </c>
      <c r="BE49" s="174" t="str">
        <f>IF(BE48="","",VLOOKUP(BE48,'様式４－２'!$C$7:$L$48,10,FALSE))</f>
        <v/>
      </c>
      <c r="BF49" s="293">
        <f>IF($BI$4="４週",SUM(AA49:BB49),IF($BI$4="暦月",SUM(AA49:BE49),""))</f>
        <v>0</v>
      </c>
      <c r="BG49" s="294"/>
      <c r="BH49" s="295">
        <f>IF($BI$4="４週",BF49/4,IF($BI$4="暦月",(BF49/($BI$9/7)),""))</f>
        <v>0</v>
      </c>
      <c r="BI49" s="294"/>
      <c r="BJ49" s="290"/>
      <c r="BK49" s="291"/>
      <c r="BL49" s="291"/>
      <c r="BM49" s="291"/>
      <c r="BN49" s="292"/>
    </row>
    <row r="50" spans="2:66" ht="20.25" customHeight="1" x14ac:dyDescent="0.4">
      <c r="B50" s="296">
        <f>B48+1</f>
        <v>17</v>
      </c>
      <c r="C50" s="298"/>
      <c r="D50" s="300"/>
      <c r="E50" s="223"/>
      <c r="F50" s="301"/>
      <c r="G50" s="303"/>
      <c r="H50" s="304"/>
      <c r="I50" s="163"/>
      <c r="J50" s="164"/>
      <c r="K50" s="163"/>
      <c r="L50" s="164"/>
      <c r="M50" s="307"/>
      <c r="N50" s="308"/>
      <c r="O50" s="311"/>
      <c r="P50" s="312"/>
      <c r="Q50" s="312"/>
      <c r="R50" s="304"/>
      <c r="S50" s="280"/>
      <c r="T50" s="281"/>
      <c r="U50" s="281"/>
      <c r="V50" s="281"/>
      <c r="W50" s="282"/>
      <c r="X50" s="195" t="s">
        <v>18</v>
      </c>
      <c r="Y50" s="118"/>
      <c r="Z50" s="119"/>
      <c r="AA50" s="105"/>
      <c r="AB50" s="106"/>
      <c r="AC50" s="106"/>
      <c r="AD50" s="106"/>
      <c r="AE50" s="106"/>
      <c r="AF50" s="106"/>
      <c r="AG50" s="107"/>
      <c r="AH50" s="105"/>
      <c r="AI50" s="106"/>
      <c r="AJ50" s="106"/>
      <c r="AK50" s="106"/>
      <c r="AL50" s="106"/>
      <c r="AM50" s="106"/>
      <c r="AN50" s="107"/>
      <c r="AO50" s="105"/>
      <c r="AP50" s="106"/>
      <c r="AQ50" s="106"/>
      <c r="AR50" s="106"/>
      <c r="AS50" s="106"/>
      <c r="AT50" s="106"/>
      <c r="AU50" s="107"/>
      <c r="AV50" s="105"/>
      <c r="AW50" s="106"/>
      <c r="AX50" s="106"/>
      <c r="AY50" s="106"/>
      <c r="AZ50" s="106"/>
      <c r="BA50" s="106"/>
      <c r="BB50" s="107"/>
      <c r="BC50" s="105"/>
      <c r="BD50" s="106"/>
      <c r="BE50" s="108"/>
      <c r="BF50" s="283"/>
      <c r="BG50" s="284"/>
      <c r="BH50" s="285"/>
      <c r="BI50" s="286"/>
      <c r="BJ50" s="287"/>
      <c r="BK50" s="288"/>
      <c r="BL50" s="288"/>
      <c r="BM50" s="288"/>
      <c r="BN50" s="289"/>
    </row>
    <row r="51" spans="2:66" ht="20.25" customHeight="1" x14ac:dyDescent="0.4">
      <c r="B51" s="297"/>
      <c r="C51" s="299"/>
      <c r="D51" s="302"/>
      <c r="E51" s="223"/>
      <c r="F51" s="301"/>
      <c r="G51" s="305"/>
      <c r="H51" s="306"/>
      <c r="I51" s="163"/>
      <c r="J51" s="164">
        <f>G50</f>
        <v>0</v>
      </c>
      <c r="K51" s="163"/>
      <c r="L51" s="164">
        <f>M50</f>
        <v>0</v>
      </c>
      <c r="M51" s="309"/>
      <c r="N51" s="310"/>
      <c r="O51" s="313"/>
      <c r="P51" s="314"/>
      <c r="Q51" s="314"/>
      <c r="R51" s="306"/>
      <c r="S51" s="280"/>
      <c r="T51" s="281"/>
      <c r="U51" s="281"/>
      <c r="V51" s="281"/>
      <c r="W51" s="282"/>
      <c r="X51" s="196" t="s">
        <v>246</v>
      </c>
      <c r="Y51" s="120"/>
      <c r="Z51" s="197"/>
      <c r="AA51" s="173" t="str">
        <f>IF(AA50="","",VLOOKUP(AA50,'様式４－２'!$C$7:$L$48,10,FALSE))</f>
        <v/>
      </c>
      <c r="AB51" s="174" t="str">
        <f>IF(AB50="","",VLOOKUP(AB50,'様式４－２'!$C$7:$L$48,10,FALSE))</f>
        <v/>
      </c>
      <c r="AC51" s="174" t="str">
        <f>IF(AC50="","",VLOOKUP(AC50,'様式４－２'!$C$7:$L$48,10,FALSE))</f>
        <v/>
      </c>
      <c r="AD51" s="174" t="str">
        <f>IF(AD50="","",VLOOKUP(AD50,'様式４－２'!$C$7:$L$48,10,FALSE))</f>
        <v/>
      </c>
      <c r="AE51" s="174" t="str">
        <f>IF(AE50="","",VLOOKUP(AE50,'様式４－２'!$C$7:$L$48,10,FALSE))</f>
        <v/>
      </c>
      <c r="AF51" s="174" t="str">
        <f>IF(AF50="","",VLOOKUP(AF50,'様式４－２'!$C$7:$L$48,10,FALSE))</f>
        <v/>
      </c>
      <c r="AG51" s="175" t="str">
        <f>IF(AG50="","",VLOOKUP(AG50,'様式４－２'!$C$7:$L$48,10,FALSE))</f>
        <v/>
      </c>
      <c r="AH51" s="173" t="str">
        <f>IF(AH50="","",VLOOKUP(AH50,'様式４－２'!$C$7:$L$48,10,FALSE))</f>
        <v/>
      </c>
      <c r="AI51" s="174" t="str">
        <f>IF(AI50="","",VLOOKUP(AI50,'様式４－２'!$C$7:$L$48,10,FALSE))</f>
        <v/>
      </c>
      <c r="AJ51" s="174" t="str">
        <f>IF(AJ50="","",VLOOKUP(AJ50,'様式４－２'!$C$7:$L$48,10,FALSE))</f>
        <v/>
      </c>
      <c r="AK51" s="174" t="str">
        <f>IF(AK50="","",VLOOKUP(AK50,'様式４－２'!$C$7:$L$48,10,FALSE))</f>
        <v/>
      </c>
      <c r="AL51" s="174" t="str">
        <f>IF(AL50="","",VLOOKUP(AL50,'様式４－２'!$C$7:$L$48,10,FALSE))</f>
        <v/>
      </c>
      <c r="AM51" s="174" t="str">
        <f>IF(AM50="","",VLOOKUP(AM50,'様式４－２'!$C$7:$L$48,10,FALSE))</f>
        <v/>
      </c>
      <c r="AN51" s="175" t="str">
        <f>IF(AN50="","",VLOOKUP(AN50,'様式４－２'!$C$7:$L$48,10,FALSE))</f>
        <v/>
      </c>
      <c r="AO51" s="173" t="str">
        <f>IF(AO50="","",VLOOKUP(AO50,'様式４－２'!$C$7:$L$48,10,FALSE))</f>
        <v/>
      </c>
      <c r="AP51" s="174" t="str">
        <f>IF(AP50="","",VLOOKUP(AP50,'様式４－２'!$C$7:$L$48,10,FALSE))</f>
        <v/>
      </c>
      <c r="AQ51" s="174" t="str">
        <f>IF(AQ50="","",VLOOKUP(AQ50,'様式４－２'!$C$7:$L$48,10,FALSE))</f>
        <v/>
      </c>
      <c r="AR51" s="174" t="str">
        <f>IF(AR50="","",VLOOKUP(AR50,'様式４－２'!$C$7:$L$48,10,FALSE))</f>
        <v/>
      </c>
      <c r="AS51" s="174" t="str">
        <f>IF(AS50="","",VLOOKUP(AS50,'様式４－２'!$C$7:$L$48,10,FALSE))</f>
        <v/>
      </c>
      <c r="AT51" s="174" t="str">
        <f>IF(AT50="","",VLOOKUP(AT50,'様式４－２'!$C$7:$L$48,10,FALSE))</f>
        <v/>
      </c>
      <c r="AU51" s="175" t="str">
        <f>IF(AU50="","",VLOOKUP(AU50,'様式４－２'!$C$7:$L$48,10,FALSE))</f>
        <v/>
      </c>
      <c r="AV51" s="173" t="str">
        <f>IF(AV50="","",VLOOKUP(AV50,'様式４－２'!$C$7:$L$48,10,FALSE))</f>
        <v/>
      </c>
      <c r="AW51" s="174" t="str">
        <f>IF(AW50="","",VLOOKUP(AW50,'様式４－２'!$C$7:$L$48,10,FALSE))</f>
        <v/>
      </c>
      <c r="AX51" s="174" t="str">
        <f>IF(AX50="","",VLOOKUP(AX50,'様式４－２'!$C$7:$L$48,10,FALSE))</f>
        <v/>
      </c>
      <c r="AY51" s="174" t="str">
        <f>IF(AY50="","",VLOOKUP(AY50,'様式４－２'!$C$7:$L$48,10,FALSE))</f>
        <v/>
      </c>
      <c r="AZ51" s="174" t="str">
        <f>IF(AZ50="","",VLOOKUP(AZ50,'様式４－２'!$C$7:$L$48,10,FALSE))</f>
        <v/>
      </c>
      <c r="BA51" s="174" t="str">
        <f>IF(BA50="","",VLOOKUP(BA50,'様式４－２'!$C$7:$L$48,10,FALSE))</f>
        <v/>
      </c>
      <c r="BB51" s="175" t="str">
        <f>IF(BB50="","",VLOOKUP(BB50,'様式４－２'!$C$7:$L$48,10,FALSE))</f>
        <v/>
      </c>
      <c r="BC51" s="173" t="str">
        <f>IF(BC50="","",VLOOKUP(BC50,'様式４－２'!$C$7:$L$48,10,FALSE))</f>
        <v/>
      </c>
      <c r="BD51" s="174" t="str">
        <f>IF(BD50="","",VLOOKUP(BD50,'様式４－２'!$C$7:$L$48,10,FALSE))</f>
        <v/>
      </c>
      <c r="BE51" s="174" t="str">
        <f>IF(BE50="","",VLOOKUP(BE50,'様式４－２'!$C$7:$L$48,10,FALSE))</f>
        <v/>
      </c>
      <c r="BF51" s="293">
        <f>IF($BI$4="４週",SUM(AA51:BB51),IF($BI$4="暦月",SUM(AA51:BE51),""))</f>
        <v>0</v>
      </c>
      <c r="BG51" s="294"/>
      <c r="BH51" s="295">
        <f>IF($BI$4="４週",BF51/4,IF($BI$4="暦月",(BF51/($BI$9/7)),""))</f>
        <v>0</v>
      </c>
      <c r="BI51" s="294"/>
      <c r="BJ51" s="290"/>
      <c r="BK51" s="291"/>
      <c r="BL51" s="291"/>
      <c r="BM51" s="291"/>
      <c r="BN51" s="292"/>
    </row>
    <row r="52" spans="2:66" ht="20.25" customHeight="1" x14ac:dyDescent="0.4">
      <c r="B52" s="296">
        <f>B50+1</f>
        <v>18</v>
      </c>
      <c r="C52" s="298"/>
      <c r="D52" s="300"/>
      <c r="E52" s="223"/>
      <c r="F52" s="301"/>
      <c r="G52" s="303"/>
      <c r="H52" s="304"/>
      <c r="I52" s="163"/>
      <c r="J52" s="164"/>
      <c r="K52" s="163"/>
      <c r="L52" s="164"/>
      <c r="M52" s="307"/>
      <c r="N52" s="308"/>
      <c r="O52" s="311"/>
      <c r="P52" s="312"/>
      <c r="Q52" s="312"/>
      <c r="R52" s="304"/>
      <c r="S52" s="280"/>
      <c r="T52" s="281"/>
      <c r="U52" s="281"/>
      <c r="V52" s="281"/>
      <c r="W52" s="282"/>
      <c r="X52" s="195" t="s">
        <v>18</v>
      </c>
      <c r="Y52" s="118"/>
      <c r="Z52" s="119"/>
      <c r="AA52" s="105"/>
      <c r="AB52" s="106"/>
      <c r="AC52" s="106"/>
      <c r="AD52" s="106"/>
      <c r="AE52" s="106"/>
      <c r="AF52" s="106"/>
      <c r="AG52" s="107"/>
      <c r="AH52" s="105"/>
      <c r="AI52" s="106"/>
      <c r="AJ52" s="106"/>
      <c r="AK52" s="106"/>
      <c r="AL52" s="106"/>
      <c r="AM52" s="106"/>
      <c r="AN52" s="107"/>
      <c r="AO52" s="105"/>
      <c r="AP52" s="106"/>
      <c r="AQ52" s="106"/>
      <c r="AR52" s="106"/>
      <c r="AS52" s="106"/>
      <c r="AT52" s="106"/>
      <c r="AU52" s="107"/>
      <c r="AV52" s="105"/>
      <c r="AW52" s="106"/>
      <c r="AX52" s="106"/>
      <c r="AY52" s="106"/>
      <c r="AZ52" s="106"/>
      <c r="BA52" s="106"/>
      <c r="BB52" s="107"/>
      <c r="BC52" s="105"/>
      <c r="BD52" s="106"/>
      <c r="BE52" s="108"/>
      <c r="BF52" s="283"/>
      <c r="BG52" s="284"/>
      <c r="BH52" s="285"/>
      <c r="BI52" s="286"/>
      <c r="BJ52" s="287"/>
      <c r="BK52" s="288"/>
      <c r="BL52" s="288"/>
      <c r="BM52" s="288"/>
      <c r="BN52" s="289"/>
    </row>
    <row r="53" spans="2:66" ht="20.25" customHeight="1" x14ac:dyDescent="0.4">
      <c r="B53" s="297"/>
      <c r="C53" s="299"/>
      <c r="D53" s="302"/>
      <c r="E53" s="223"/>
      <c r="F53" s="301"/>
      <c r="G53" s="305"/>
      <c r="H53" s="306"/>
      <c r="I53" s="163"/>
      <c r="J53" s="164">
        <f>G52</f>
        <v>0</v>
      </c>
      <c r="K53" s="163"/>
      <c r="L53" s="164">
        <f>M52</f>
        <v>0</v>
      </c>
      <c r="M53" s="309"/>
      <c r="N53" s="310"/>
      <c r="O53" s="313"/>
      <c r="P53" s="314"/>
      <c r="Q53" s="314"/>
      <c r="R53" s="306"/>
      <c r="S53" s="280"/>
      <c r="T53" s="281"/>
      <c r="U53" s="281"/>
      <c r="V53" s="281"/>
      <c r="W53" s="282"/>
      <c r="X53" s="196" t="s">
        <v>246</v>
      </c>
      <c r="Y53" s="120"/>
      <c r="Z53" s="197"/>
      <c r="AA53" s="173" t="str">
        <f>IF(AA52="","",VLOOKUP(AA52,'様式４－２'!$C$7:$L$48,10,FALSE))</f>
        <v/>
      </c>
      <c r="AB53" s="174" t="str">
        <f>IF(AB52="","",VLOOKUP(AB52,'様式４－２'!$C$7:$L$48,10,FALSE))</f>
        <v/>
      </c>
      <c r="AC53" s="174" t="str">
        <f>IF(AC52="","",VLOOKUP(AC52,'様式４－２'!$C$7:$L$48,10,FALSE))</f>
        <v/>
      </c>
      <c r="AD53" s="174" t="str">
        <f>IF(AD52="","",VLOOKUP(AD52,'様式４－２'!$C$7:$L$48,10,FALSE))</f>
        <v/>
      </c>
      <c r="AE53" s="174" t="str">
        <f>IF(AE52="","",VLOOKUP(AE52,'様式４－２'!$C$7:$L$48,10,FALSE))</f>
        <v/>
      </c>
      <c r="AF53" s="174" t="str">
        <f>IF(AF52="","",VLOOKUP(AF52,'様式４－２'!$C$7:$L$48,10,FALSE))</f>
        <v/>
      </c>
      <c r="AG53" s="175" t="str">
        <f>IF(AG52="","",VLOOKUP(AG52,'様式４－２'!$C$7:$L$48,10,FALSE))</f>
        <v/>
      </c>
      <c r="AH53" s="173" t="str">
        <f>IF(AH52="","",VLOOKUP(AH52,'様式４－２'!$C$7:$L$48,10,FALSE))</f>
        <v/>
      </c>
      <c r="AI53" s="174" t="str">
        <f>IF(AI52="","",VLOOKUP(AI52,'様式４－２'!$C$7:$L$48,10,FALSE))</f>
        <v/>
      </c>
      <c r="AJ53" s="174" t="str">
        <f>IF(AJ52="","",VLOOKUP(AJ52,'様式４－２'!$C$7:$L$48,10,FALSE))</f>
        <v/>
      </c>
      <c r="AK53" s="174" t="str">
        <f>IF(AK52="","",VLOOKUP(AK52,'様式４－２'!$C$7:$L$48,10,FALSE))</f>
        <v/>
      </c>
      <c r="AL53" s="174" t="str">
        <f>IF(AL52="","",VLOOKUP(AL52,'様式４－２'!$C$7:$L$48,10,FALSE))</f>
        <v/>
      </c>
      <c r="AM53" s="174" t="str">
        <f>IF(AM52="","",VLOOKUP(AM52,'様式４－２'!$C$7:$L$48,10,FALSE))</f>
        <v/>
      </c>
      <c r="AN53" s="175" t="str">
        <f>IF(AN52="","",VLOOKUP(AN52,'様式４－２'!$C$7:$L$48,10,FALSE))</f>
        <v/>
      </c>
      <c r="AO53" s="173" t="str">
        <f>IF(AO52="","",VLOOKUP(AO52,'様式４－２'!$C$7:$L$48,10,FALSE))</f>
        <v/>
      </c>
      <c r="AP53" s="174" t="str">
        <f>IF(AP52="","",VLOOKUP(AP52,'様式４－２'!$C$7:$L$48,10,FALSE))</f>
        <v/>
      </c>
      <c r="AQ53" s="174" t="str">
        <f>IF(AQ52="","",VLOOKUP(AQ52,'様式４－２'!$C$7:$L$48,10,FALSE))</f>
        <v/>
      </c>
      <c r="AR53" s="174" t="str">
        <f>IF(AR52="","",VLOOKUP(AR52,'様式４－２'!$C$7:$L$48,10,FALSE))</f>
        <v/>
      </c>
      <c r="AS53" s="174" t="str">
        <f>IF(AS52="","",VLOOKUP(AS52,'様式４－２'!$C$7:$L$48,10,FALSE))</f>
        <v/>
      </c>
      <c r="AT53" s="174" t="str">
        <f>IF(AT52="","",VLOOKUP(AT52,'様式４－２'!$C$7:$L$48,10,FALSE))</f>
        <v/>
      </c>
      <c r="AU53" s="175" t="str">
        <f>IF(AU52="","",VLOOKUP(AU52,'様式４－２'!$C$7:$L$48,10,FALSE))</f>
        <v/>
      </c>
      <c r="AV53" s="173" t="str">
        <f>IF(AV52="","",VLOOKUP(AV52,'様式４－２'!$C$7:$L$48,10,FALSE))</f>
        <v/>
      </c>
      <c r="AW53" s="174" t="str">
        <f>IF(AW52="","",VLOOKUP(AW52,'様式４－２'!$C$7:$L$48,10,FALSE))</f>
        <v/>
      </c>
      <c r="AX53" s="174" t="str">
        <f>IF(AX52="","",VLOOKUP(AX52,'様式４－２'!$C$7:$L$48,10,FALSE))</f>
        <v/>
      </c>
      <c r="AY53" s="174" t="str">
        <f>IF(AY52="","",VLOOKUP(AY52,'様式４－２'!$C$7:$L$48,10,FALSE))</f>
        <v/>
      </c>
      <c r="AZ53" s="174" t="str">
        <f>IF(AZ52="","",VLOOKUP(AZ52,'様式４－２'!$C$7:$L$48,10,FALSE))</f>
        <v/>
      </c>
      <c r="BA53" s="174" t="str">
        <f>IF(BA52="","",VLOOKUP(BA52,'様式４－２'!$C$7:$L$48,10,FALSE))</f>
        <v/>
      </c>
      <c r="BB53" s="175" t="str">
        <f>IF(BB52="","",VLOOKUP(BB52,'様式４－２'!$C$7:$L$48,10,FALSE))</f>
        <v/>
      </c>
      <c r="BC53" s="173" t="str">
        <f>IF(BC52="","",VLOOKUP(BC52,'様式４－２'!$C$7:$L$48,10,FALSE))</f>
        <v/>
      </c>
      <c r="BD53" s="174" t="str">
        <f>IF(BD52="","",VLOOKUP(BD52,'様式４－２'!$C$7:$L$48,10,FALSE))</f>
        <v/>
      </c>
      <c r="BE53" s="174" t="str">
        <f>IF(BE52="","",VLOOKUP(BE52,'様式４－２'!$C$7:$L$48,10,FALSE))</f>
        <v/>
      </c>
      <c r="BF53" s="293">
        <f>IF($BI$4="４週",SUM(AA53:BB53),IF($BI$4="暦月",SUM(AA53:BE53),""))</f>
        <v>0</v>
      </c>
      <c r="BG53" s="294"/>
      <c r="BH53" s="295">
        <f>IF($BI$4="４週",BF53/4,IF($BI$4="暦月",(BF53/($BI$9/7)),""))</f>
        <v>0</v>
      </c>
      <c r="BI53" s="294"/>
      <c r="BJ53" s="290"/>
      <c r="BK53" s="291"/>
      <c r="BL53" s="291"/>
      <c r="BM53" s="291"/>
      <c r="BN53" s="292"/>
    </row>
    <row r="54" spans="2:66" ht="20.25" customHeight="1" x14ac:dyDescent="0.4">
      <c r="B54" s="296">
        <f>B52+1</f>
        <v>19</v>
      </c>
      <c r="C54" s="298"/>
      <c r="D54" s="300"/>
      <c r="E54" s="223"/>
      <c r="F54" s="301"/>
      <c r="G54" s="303"/>
      <c r="H54" s="304"/>
      <c r="I54" s="165"/>
      <c r="J54" s="166"/>
      <c r="K54" s="165"/>
      <c r="L54" s="166"/>
      <c r="M54" s="307"/>
      <c r="N54" s="308"/>
      <c r="O54" s="311"/>
      <c r="P54" s="312"/>
      <c r="Q54" s="312"/>
      <c r="R54" s="304"/>
      <c r="S54" s="280"/>
      <c r="T54" s="281"/>
      <c r="U54" s="281"/>
      <c r="V54" s="281"/>
      <c r="W54" s="282"/>
      <c r="X54" s="115" t="s">
        <v>18</v>
      </c>
      <c r="Y54" s="116"/>
      <c r="Z54" s="117"/>
      <c r="AA54" s="105"/>
      <c r="AB54" s="106"/>
      <c r="AC54" s="106"/>
      <c r="AD54" s="106"/>
      <c r="AE54" s="106"/>
      <c r="AF54" s="106"/>
      <c r="AG54" s="107"/>
      <c r="AH54" s="105"/>
      <c r="AI54" s="106"/>
      <c r="AJ54" s="106"/>
      <c r="AK54" s="106"/>
      <c r="AL54" s="106"/>
      <c r="AM54" s="106"/>
      <c r="AN54" s="107"/>
      <c r="AO54" s="105"/>
      <c r="AP54" s="106"/>
      <c r="AQ54" s="106"/>
      <c r="AR54" s="106"/>
      <c r="AS54" s="106"/>
      <c r="AT54" s="106"/>
      <c r="AU54" s="107"/>
      <c r="AV54" s="105"/>
      <c r="AW54" s="106"/>
      <c r="AX54" s="106"/>
      <c r="AY54" s="106"/>
      <c r="AZ54" s="106"/>
      <c r="BA54" s="106"/>
      <c r="BB54" s="107"/>
      <c r="BC54" s="105"/>
      <c r="BD54" s="106"/>
      <c r="BE54" s="108"/>
      <c r="BF54" s="283"/>
      <c r="BG54" s="284"/>
      <c r="BH54" s="285"/>
      <c r="BI54" s="286"/>
      <c r="BJ54" s="287"/>
      <c r="BK54" s="288"/>
      <c r="BL54" s="288"/>
      <c r="BM54" s="288"/>
      <c r="BN54" s="289"/>
    </row>
    <row r="55" spans="2:66" ht="20.25" customHeight="1" x14ac:dyDescent="0.4">
      <c r="B55" s="297"/>
      <c r="C55" s="299"/>
      <c r="D55" s="302"/>
      <c r="E55" s="223"/>
      <c r="F55" s="301"/>
      <c r="G55" s="305"/>
      <c r="H55" s="306"/>
      <c r="I55" s="163"/>
      <c r="J55" s="164">
        <f>G54</f>
        <v>0</v>
      </c>
      <c r="K55" s="163"/>
      <c r="L55" s="164">
        <f>M54</f>
        <v>0</v>
      </c>
      <c r="M55" s="309"/>
      <c r="N55" s="310"/>
      <c r="O55" s="313"/>
      <c r="P55" s="314"/>
      <c r="Q55" s="314"/>
      <c r="R55" s="306"/>
      <c r="S55" s="280"/>
      <c r="T55" s="281"/>
      <c r="U55" s="281"/>
      <c r="V55" s="281"/>
      <c r="W55" s="282"/>
      <c r="X55" s="196" t="s">
        <v>246</v>
      </c>
      <c r="Y55" s="113"/>
      <c r="Z55" s="114"/>
      <c r="AA55" s="173" t="str">
        <f>IF(AA54="","",VLOOKUP(AA54,'様式４－２'!$C$7:$L$48,10,FALSE))</f>
        <v/>
      </c>
      <c r="AB55" s="174" t="str">
        <f>IF(AB54="","",VLOOKUP(AB54,'様式４－２'!$C$7:$L$48,10,FALSE))</f>
        <v/>
      </c>
      <c r="AC55" s="174" t="str">
        <f>IF(AC54="","",VLOOKUP(AC54,'様式４－２'!$C$7:$L$48,10,FALSE))</f>
        <v/>
      </c>
      <c r="AD55" s="174" t="str">
        <f>IF(AD54="","",VLOOKUP(AD54,'様式４－２'!$C$7:$L$48,10,FALSE))</f>
        <v/>
      </c>
      <c r="AE55" s="174" t="str">
        <f>IF(AE54="","",VLOOKUP(AE54,'様式４－２'!$C$7:$L$48,10,FALSE))</f>
        <v/>
      </c>
      <c r="AF55" s="174" t="str">
        <f>IF(AF54="","",VLOOKUP(AF54,'様式４－２'!$C$7:$L$48,10,FALSE))</f>
        <v/>
      </c>
      <c r="AG55" s="175" t="str">
        <f>IF(AG54="","",VLOOKUP(AG54,'様式４－２'!$C$7:$L$48,10,FALSE))</f>
        <v/>
      </c>
      <c r="AH55" s="173" t="str">
        <f>IF(AH54="","",VLOOKUP(AH54,'様式４－２'!$C$7:$L$48,10,FALSE))</f>
        <v/>
      </c>
      <c r="AI55" s="174" t="str">
        <f>IF(AI54="","",VLOOKUP(AI54,'様式４－２'!$C$7:$L$48,10,FALSE))</f>
        <v/>
      </c>
      <c r="AJ55" s="174" t="str">
        <f>IF(AJ54="","",VLOOKUP(AJ54,'様式４－２'!$C$7:$L$48,10,FALSE))</f>
        <v/>
      </c>
      <c r="AK55" s="174" t="str">
        <f>IF(AK54="","",VLOOKUP(AK54,'様式４－２'!$C$7:$L$48,10,FALSE))</f>
        <v/>
      </c>
      <c r="AL55" s="174" t="str">
        <f>IF(AL54="","",VLOOKUP(AL54,'様式４－２'!$C$7:$L$48,10,FALSE))</f>
        <v/>
      </c>
      <c r="AM55" s="174" t="str">
        <f>IF(AM54="","",VLOOKUP(AM54,'様式４－２'!$C$7:$L$48,10,FALSE))</f>
        <v/>
      </c>
      <c r="AN55" s="175" t="str">
        <f>IF(AN54="","",VLOOKUP(AN54,'様式４－２'!$C$7:$L$48,10,FALSE))</f>
        <v/>
      </c>
      <c r="AO55" s="173" t="str">
        <f>IF(AO54="","",VLOOKUP(AO54,'様式４－２'!$C$7:$L$48,10,FALSE))</f>
        <v/>
      </c>
      <c r="AP55" s="174" t="str">
        <f>IF(AP54="","",VLOOKUP(AP54,'様式４－２'!$C$7:$L$48,10,FALSE))</f>
        <v/>
      </c>
      <c r="AQ55" s="174" t="str">
        <f>IF(AQ54="","",VLOOKUP(AQ54,'様式４－２'!$C$7:$L$48,10,FALSE))</f>
        <v/>
      </c>
      <c r="AR55" s="174" t="str">
        <f>IF(AR54="","",VLOOKUP(AR54,'様式４－２'!$C$7:$L$48,10,FALSE))</f>
        <v/>
      </c>
      <c r="AS55" s="174" t="str">
        <f>IF(AS54="","",VLOOKUP(AS54,'様式４－２'!$C$7:$L$48,10,FALSE))</f>
        <v/>
      </c>
      <c r="AT55" s="174" t="str">
        <f>IF(AT54="","",VLOOKUP(AT54,'様式４－２'!$C$7:$L$48,10,FALSE))</f>
        <v/>
      </c>
      <c r="AU55" s="175" t="str">
        <f>IF(AU54="","",VLOOKUP(AU54,'様式４－２'!$C$7:$L$48,10,FALSE))</f>
        <v/>
      </c>
      <c r="AV55" s="173" t="str">
        <f>IF(AV54="","",VLOOKUP(AV54,'様式４－２'!$C$7:$L$48,10,FALSE))</f>
        <v/>
      </c>
      <c r="AW55" s="174" t="str">
        <f>IF(AW54="","",VLOOKUP(AW54,'様式４－２'!$C$7:$L$48,10,FALSE))</f>
        <v/>
      </c>
      <c r="AX55" s="174" t="str">
        <f>IF(AX54="","",VLOOKUP(AX54,'様式４－２'!$C$7:$L$48,10,FALSE))</f>
        <v/>
      </c>
      <c r="AY55" s="174" t="str">
        <f>IF(AY54="","",VLOOKUP(AY54,'様式４－２'!$C$7:$L$48,10,FALSE))</f>
        <v/>
      </c>
      <c r="AZ55" s="174" t="str">
        <f>IF(AZ54="","",VLOOKUP(AZ54,'様式４－２'!$C$7:$L$48,10,FALSE))</f>
        <v/>
      </c>
      <c r="BA55" s="174" t="str">
        <f>IF(BA54="","",VLOOKUP(BA54,'様式４－２'!$C$7:$L$48,10,FALSE))</f>
        <v/>
      </c>
      <c r="BB55" s="175" t="str">
        <f>IF(BB54="","",VLOOKUP(BB54,'様式４－２'!$C$7:$L$48,10,FALSE))</f>
        <v/>
      </c>
      <c r="BC55" s="173" t="str">
        <f>IF(BC54="","",VLOOKUP(BC54,'様式４－２'!$C$7:$L$48,10,FALSE))</f>
        <v/>
      </c>
      <c r="BD55" s="174" t="str">
        <f>IF(BD54="","",VLOOKUP(BD54,'様式４－２'!$C$7:$L$48,10,FALSE))</f>
        <v/>
      </c>
      <c r="BE55" s="174" t="str">
        <f>IF(BE54="","",VLOOKUP(BE54,'様式４－２'!$C$7:$L$48,10,FALSE))</f>
        <v/>
      </c>
      <c r="BF55" s="293">
        <f>IF($BI$4="４週",SUM(AA55:BB55),IF($BI$4="暦月",SUM(AA55:BE55),""))</f>
        <v>0</v>
      </c>
      <c r="BG55" s="294"/>
      <c r="BH55" s="295">
        <f>IF($BI$4="４週",BF55/4,IF($BI$4="暦月",(BF55/($BI$9/7)),""))</f>
        <v>0</v>
      </c>
      <c r="BI55" s="294"/>
      <c r="BJ55" s="290"/>
      <c r="BK55" s="291"/>
      <c r="BL55" s="291"/>
      <c r="BM55" s="291"/>
      <c r="BN55" s="292"/>
    </row>
    <row r="56" spans="2:66" ht="20.25" customHeight="1" x14ac:dyDescent="0.4">
      <c r="B56" s="296">
        <f>B54+1</f>
        <v>20</v>
      </c>
      <c r="C56" s="298"/>
      <c r="D56" s="300"/>
      <c r="E56" s="223"/>
      <c r="F56" s="301"/>
      <c r="G56" s="303"/>
      <c r="H56" s="304"/>
      <c r="I56" s="165"/>
      <c r="J56" s="166"/>
      <c r="K56" s="165"/>
      <c r="L56" s="166"/>
      <c r="M56" s="307"/>
      <c r="N56" s="308"/>
      <c r="O56" s="311"/>
      <c r="P56" s="312"/>
      <c r="Q56" s="312"/>
      <c r="R56" s="304"/>
      <c r="S56" s="280"/>
      <c r="T56" s="281"/>
      <c r="U56" s="281"/>
      <c r="V56" s="281"/>
      <c r="W56" s="282"/>
      <c r="X56" s="115" t="s">
        <v>18</v>
      </c>
      <c r="Y56" s="116"/>
      <c r="Z56" s="117"/>
      <c r="AA56" s="105"/>
      <c r="AB56" s="106"/>
      <c r="AC56" s="106"/>
      <c r="AD56" s="106"/>
      <c r="AE56" s="106"/>
      <c r="AF56" s="106"/>
      <c r="AG56" s="107"/>
      <c r="AH56" s="105"/>
      <c r="AI56" s="106"/>
      <c r="AJ56" s="106"/>
      <c r="AK56" s="106"/>
      <c r="AL56" s="106"/>
      <c r="AM56" s="106"/>
      <c r="AN56" s="107"/>
      <c r="AO56" s="105"/>
      <c r="AP56" s="106"/>
      <c r="AQ56" s="106"/>
      <c r="AR56" s="106"/>
      <c r="AS56" s="106"/>
      <c r="AT56" s="106"/>
      <c r="AU56" s="107"/>
      <c r="AV56" s="105"/>
      <c r="AW56" s="106"/>
      <c r="AX56" s="106"/>
      <c r="AY56" s="106"/>
      <c r="AZ56" s="106"/>
      <c r="BA56" s="106"/>
      <c r="BB56" s="107"/>
      <c r="BC56" s="105"/>
      <c r="BD56" s="106"/>
      <c r="BE56" s="108"/>
      <c r="BF56" s="283"/>
      <c r="BG56" s="284"/>
      <c r="BH56" s="285"/>
      <c r="BI56" s="286"/>
      <c r="BJ56" s="287"/>
      <c r="BK56" s="288"/>
      <c r="BL56" s="288"/>
      <c r="BM56" s="288"/>
      <c r="BN56" s="289"/>
    </row>
    <row r="57" spans="2:66" ht="20.25" customHeight="1" x14ac:dyDescent="0.4">
      <c r="B57" s="297"/>
      <c r="C57" s="299"/>
      <c r="D57" s="302"/>
      <c r="E57" s="223"/>
      <c r="F57" s="301"/>
      <c r="G57" s="305"/>
      <c r="H57" s="306"/>
      <c r="I57" s="163"/>
      <c r="J57" s="164">
        <f>G56</f>
        <v>0</v>
      </c>
      <c r="K57" s="163"/>
      <c r="L57" s="164">
        <f>M56</f>
        <v>0</v>
      </c>
      <c r="M57" s="309"/>
      <c r="N57" s="310"/>
      <c r="O57" s="313"/>
      <c r="P57" s="314"/>
      <c r="Q57" s="314"/>
      <c r="R57" s="306"/>
      <c r="S57" s="280"/>
      <c r="T57" s="281"/>
      <c r="U57" s="281"/>
      <c r="V57" s="281"/>
      <c r="W57" s="282"/>
      <c r="X57" s="196" t="s">
        <v>246</v>
      </c>
      <c r="Y57" s="120"/>
      <c r="Z57" s="197"/>
      <c r="AA57" s="173" t="str">
        <f>IF(AA56="","",VLOOKUP(AA56,'様式４－２'!$C$7:$L$48,10,FALSE))</f>
        <v/>
      </c>
      <c r="AB57" s="174" t="str">
        <f>IF(AB56="","",VLOOKUP(AB56,'様式４－２'!$C$7:$L$48,10,FALSE))</f>
        <v/>
      </c>
      <c r="AC57" s="174" t="str">
        <f>IF(AC56="","",VLOOKUP(AC56,'様式４－２'!$C$7:$L$48,10,FALSE))</f>
        <v/>
      </c>
      <c r="AD57" s="174" t="str">
        <f>IF(AD56="","",VLOOKUP(AD56,'様式４－２'!$C$7:$L$48,10,FALSE))</f>
        <v/>
      </c>
      <c r="AE57" s="174" t="str">
        <f>IF(AE56="","",VLOOKUP(AE56,'様式４－２'!$C$7:$L$48,10,FALSE))</f>
        <v/>
      </c>
      <c r="AF57" s="174" t="str">
        <f>IF(AF56="","",VLOOKUP(AF56,'様式４－２'!$C$7:$L$48,10,FALSE))</f>
        <v/>
      </c>
      <c r="AG57" s="175" t="str">
        <f>IF(AG56="","",VLOOKUP(AG56,'様式４－２'!$C$7:$L$48,10,FALSE))</f>
        <v/>
      </c>
      <c r="AH57" s="173" t="str">
        <f>IF(AH56="","",VLOOKUP(AH56,'様式４－２'!$C$7:$L$48,10,FALSE))</f>
        <v/>
      </c>
      <c r="AI57" s="174" t="str">
        <f>IF(AI56="","",VLOOKUP(AI56,'様式４－２'!$C$7:$L$48,10,FALSE))</f>
        <v/>
      </c>
      <c r="AJ57" s="174" t="str">
        <f>IF(AJ56="","",VLOOKUP(AJ56,'様式４－２'!$C$7:$L$48,10,FALSE))</f>
        <v/>
      </c>
      <c r="AK57" s="174" t="str">
        <f>IF(AK56="","",VLOOKUP(AK56,'様式４－２'!$C$7:$L$48,10,FALSE))</f>
        <v/>
      </c>
      <c r="AL57" s="174" t="str">
        <f>IF(AL56="","",VLOOKUP(AL56,'様式４－２'!$C$7:$L$48,10,FALSE))</f>
        <v/>
      </c>
      <c r="AM57" s="174" t="str">
        <f>IF(AM56="","",VLOOKUP(AM56,'様式４－２'!$C$7:$L$48,10,FALSE))</f>
        <v/>
      </c>
      <c r="AN57" s="175" t="str">
        <f>IF(AN56="","",VLOOKUP(AN56,'様式４－２'!$C$7:$L$48,10,FALSE))</f>
        <v/>
      </c>
      <c r="AO57" s="173" t="str">
        <f>IF(AO56="","",VLOOKUP(AO56,'様式４－２'!$C$7:$L$48,10,FALSE))</f>
        <v/>
      </c>
      <c r="AP57" s="174" t="str">
        <f>IF(AP56="","",VLOOKUP(AP56,'様式４－２'!$C$7:$L$48,10,FALSE))</f>
        <v/>
      </c>
      <c r="AQ57" s="174" t="str">
        <f>IF(AQ56="","",VLOOKUP(AQ56,'様式４－２'!$C$7:$L$48,10,FALSE))</f>
        <v/>
      </c>
      <c r="AR57" s="174" t="str">
        <f>IF(AR56="","",VLOOKUP(AR56,'様式４－２'!$C$7:$L$48,10,FALSE))</f>
        <v/>
      </c>
      <c r="AS57" s="174" t="str">
        <f>IF(AS56="","",VLOOKUP(AS56,'様式４－２'!$C$7:$L$48,10,FALSE))</f>
        <v/>
      </c>
      <c r="AT57" s="174" t="str">
        <f>IF(AT56="","",VLOOKUP(AT56,'様式４－２'!$C$7:$L$48,10,FALSE))</f>
        <v/>
      </c>
      <c r="AU57" s="175" t="str">
        <f>IF(AU56="","",VLOOKUP(AU56,'様式４－２'!$C$7:$L$48,10,FALSE))</f>
        <v/>
      </c>
      <c r="AV57" s="173" t="str">
        <f>IF(AV56="","",VLOOKUP(AV56,'様式４－２'!$C$7:$L$48,10,FALSE))</f>
        <v/>
      </c>
      <c r="AW57" s="174" t="str">
        <f>IF(AW56="","",VLOOKUP(AW56,'様式４－２'!$C$7:$L$48,10,FALSE))</f>
        <v/>
      </c>
      <c r="AX57" s="174" t="str">
        <f>IF(AX56="","",VLOOKUP(AX56,'様式４－２'!$C$7:$L$48,10,FALSE))</f>
        <v/>
      </c>
      <c r="AY57" s="174" t="str">
        <f>IF(AY56="","",VLOOKUP(AY56,'様式４－２'!$C$7:$L$48,10,FALSE))</f>
        <v/>
      </c>
      <c r="AZ57" s="174" t="str">
        <f>IF(AZ56="","",VLOOKUP(AZ56,'様式４－２'!$C$7:$L$48,10,FALSE))</f>
        <v/>
      </c>
      <c r="BA57" s="174" t="str">
        <f>IF(BA56="","",VLOOKUP(BA56,'様式４－２'!$C$7:$L$48,10,FALSE))</f>
        <v/>
      </c>
      <c r="BB57" s="175" t="str">
        <f>IF(BB56="","",VLOOKUP(BB56,'様式４－２'!$C$7:$L$48,10,FALSE))</f>
        <v/>
      </c>
      <c r="BC57" s="173" t="str">
        <f>IF(BC56="","",VLOOKUP(BC56,'様式４－２'!$C$7:$L$48,10,FALSE))</f>
        <v/>
      </c>
      <c r="BD57" s="174" t="str">
        <f>IF(BD56="","",VLOOKUP(BD56,'様式４－２'!$C$7:$L$48,10,FALSE))</f>
        <v/>
      </c>
      <c r="BE57" s="174" t="str">
        <f>IF(BE56="","",VLOOKUP(BE56,'様式４－２'!$C$7:$L$48,10,FALSE))</f>
        <v/>
      </c>
      <c r="BF57" s="293">
        <f>IF($BI$4="４週",SUM(AA57:BB57),IF($BI$4="暦月",SUM(AA57:BE57),""))</f>
        <v>0</v>
      </c>
      <c r="BG57" s="294"/>
      <c r="BH57" s="295">
        <f>IF($BI$4="４週",BF57/4,IF($BI$4="暦月",(BF57/($BI$9/7)),""))</f>
        <v>0</v>
      </c>
      <c r="BI57" s="294"/>
      <c r="BJ57" s="290"/>
      <c r="BK57" s="291"/>
      <c r="BL57" s="291"/>
      <c r="BM57" s="291"/>
      <c r="BN57" s="292"/>
    </row>
    <row r="58" spans="2:66" ht="20.25" customHeight="1" x14ac:dyDescent="0.4">
      <c r="B58" s="296">
        <f>B56+1</f>
        <v>21</v>
      </c>
      <c r="C58" s="298"/>
      <c r="D58" s="300"/>
      <c r="E58" s="223"/>
      <c r="F58" s="301"/>
      <c r="G58" s="303"/>
      <c r="H58" s="304"/>
      <c r="I58" s="163"/>
      <c r="J58" s="164"/>
      <c r="K58" s="163"/>
      <c r="L58" s="164"/>
      <c r="M58" s="307"/>
      <c r="N58" s="308"/>
      <c r="O58" s="311"/>
      <c r="P58" s="312"/>
      <c r="Q58" s="312"/>
      <c r="R58" s="304"/>
      <c r="S58" s="280"/>
      <c r="T58" s="281"/>
      <c r="U58" s="281"/>
      <c r="V58" s="281"/>
      <c r="W58" s="282"/>
      <c r="X58" s="195" t="s">
        <v>18</v>
      </c>
      <c r="Y58" s="118"/>
      <c r="Z58" s="119"/>
      <c r="AA58" s="105"/>
      <c r="AB58" s="106"/>
      <c r="AC58" s="106"/>
      <c r="AD58" s="106"/>
      <c r="AE58" s="106"/>
      <c r="AF58" s="106"/>
      <c r="AG58" s="107"/>
      <c r="AH58" s="105"/>
      <c r="AI58" s="106"/>
      <c r="AJ58" s="106"/>
      <c r="AK58" s="106"/>
      <c r="AL58" s="106"/>
      <c r="AM58" s="106"/>
      <c r="AN58" s="107"/>
      <c r="AO58" s="105"/>
      <c r="AP58" s="106"/>
      <c r="AQ58" s="106"/>
      <c r="AR58" s="106"/>
      <c r="AS58" s="106"/>
      <c r="AT58" s="106"/>
      <c r="AU58" s="107"/>
      <c r="AV58" s="105"/>
      <c r="AW58" s="106"/>
      <c r="AX58" s="106"/>
      <c r="AY58" s="106"/>
      <c r="AZ58" s="106"/>
      <c r="BA58" s="106"/>
      <c r="BB58" s="107"/>
      <c r="BC58" s="105"/>
      <c r="BD58" s="106"/>
      <c r="BE58" s="108"/>
      <c r="BF58" s="283"/>
      <c r="BG58" s="284"/>
      <c r="BH58" s="285"/>
      <c r="BI58" s="286"/>
      <c r="BJ58" s="287"/>
      <c r="BK58" s="288"/>
      <c r="BL58" s="288"/>
      <c r="BM58" s="288"/>
      <c r="BN58" s="289"/>
    </row>
    <row r="59" spans="2:66" ht="20.25" customHeight="1" x14ac:dyDescent="0.4">
      <c r="B59" s="297"/>
      <c r="C59" s="299"/>
      <c r="D59" s="302"/>
      <c r="E59" s="223"/>
      <c r="F59" s="301"/>
      <c r="G59" s="305"/>
      <c r="H59" s="306"/>
      <c r="I59" s="163"/>
      <c r="J59" s="164">
        <f>G58</f>
        <v>0</v>
      </c>
      <c r="K59" s="163"/>
      <c r="L59" s="164">
        <f>M58</f>
        <v>0</v>
      </c>
      <c r="M59" s="309"/>
      <c r="N59" s="310"/>
      <c r="O59" s="313"/>
      <c r="P59" s="314"/>
      <c r="Q59" s="314"/>
      <c r="R59" s="306"/>
      <c r="S59" s="280"/>
      <c r="T59" s="281"/>
      <c r="U59" s="281"/>
      <c r="V59" s="281"/>
      <c r="W59" s="282"/>
      <c r="X59" s="196" t="s">
        <v>246</v>
      </c>
      <c r="Y59" s="120"/>
      <c r="Z59" s="197"/>
      <c r="AA59" s="173" t="str">
        <f>IF(AA58="","",VLOOKUP(AA58,'様式４－２'!$C$7:$L$48,10,FALSE))</f>
        <v/>
      </c>
      <c r="AB59" s="174" t="str">
        <f>IF(AB58="","",VLOOKUP(AB58,'様式４－２'!$C$7:$L$48,10,FALSE))</f>
        <v/>
      </c>
      <c r="AC59" s="174" t="str">
        <f>IF(AC58="","",VLOOKUP(AC58,'様式４－２'!$C$7:$L$48,10,FALSE))</f>
        <v/>
      </c>
      <c r="AD59" s="174" t="str">
        <f>IF(AD58="","",VLOOKUP(AD58,'様式４－２'!$C$7:$L$48,10,FALSE))</f>
        <v/>
      </c>
      <c r="AE59" s="174" t="str">
        <f>IF(AE58="","",VLOOKUP(AE58,'様式４－２'!$C$7:$L$48,10,FALSE))</f>
        <v/>
      </c>
      <c r="AF59" s="174" t="str">
        <f>IF(AF58="","",VLOOKUP(AF58,'様式４－２'!$C$7:$L$48,10,FALSE))</f>
        <v/>
      </c>
      <c r="AG59" s="175" t="str">
        <f>IF(AG58="","",VLOOKUP(AG58,'様式４－２'!$C$7:$L$48,10,FALSE))</f>
        <v/>
      </c>
      <c r="AH59" s="173" t="str">
        <f>IF(AH58="","",VLOOKUP(AH58,'様式４－２'!$C$7:$L$48,10,FALSE))</f>
        <v/>
      </c>
      <c r="AI59" s="174" t="str">
        <f>IF(AI58="","",VLOOKUP(AI58,'様式４－２'!$C$7:$L$48,10,FALSE))</f>
        <v/>
      </c>
      <c r="AJ59" s="174" t="str">
        <f>IF(AJ58="","",VLOOKUP(AJ58,'様式４－２'!$C$7:$L$48,10,FALSE))</f>
        <v/>
      </c>
      <c r="AK59" s="174" t="str">
        <f>IF(AK58="","",VLOOKUP(AK58,'様式４－２'!$C$7:$L$48,10,FALSE))</f>
        <v/>
      </c>
      <c r="AL59" s="174" t="str">
        <f>IF(AL58="","",VLOOKUP(AL58,'様式４－２'!$C$7:$L$48,10,FALSE))</f>
        <v/>
      </c>
      <c r="AM59" s="174" t="str">
        <f>IF(AM58="","",VLOOKUP(AM58,'様式４－２'!$C$7:$L$48,10,FALSE))</f>
        <v/>
      </c>
      <c r="AN59" s="175" t="str">
        <f>IF(AN58="","",VLOOKUP(AN58,'様式４－２'!$C$7:$L$48,10,FALSE))</f>
        <v/>
      </c>
      <c r="AO59" s="173" t="str">
        <f>IF(AO58="","",VLOOKUP(AO58,'様式４－２'!$C$7:$L$48,10,FALSE))</f>
        <v/>
      </c>
      <c r="AP59" s="174" t="str">
        <f>IF(AP58="","",VLOOKUP(AP58,'様式４－２'!$C$7:$L$48,10,FALSE))</f>
        <v/>
      </c>
      <c r="AQ59" s="174" t="str">
        <f>IF(AQ58="","",VLOOKUP(AQ58,'様式４－２'!$C$7:$L$48,10,FALSE))</f>
        <v/>
      </c>
      <c r="AR59" s="174" t="str">
        <f>IF(AR58="","",VLOOKUP(AR58,'様式４－２'!$C$7:$L$48,10,FALSE))</f>
        <v/>
      </c>
      <c r="AS59" s="174" t="str">
        <f>IF(AS58="","",VLOOKUP(AS58,'様式４－２'!$C$7:$L$48,10,FALSE))</f>
        <v/>
      </c>
      <c r="AT59" s="174" t="str">
        <f>IF(AT58="","",VLOOKUP(AT58,'様式４－２'!$C$7:$L$48,10,FALSE))</f>
        <v/>
      </c>
      <c r="AU59" s="175" t="str">
        <f>IF(AU58="","",VLOOKUP(AU58,'様式４－２'!$C$7:$L$48,10,FALSE))</f>
        <v/>
      </c>
      <c r="AV59" s="173" t="str">
        <f>IF(AV58="","",VLOOKUP(AV58,'様式４－２'!$C$7:$L$48,10,FALSE))</f>
        <v/>
      </c>
      <c r="AW59" s="174" t="str">
        <f>IF(AW58="","",VLOOKUP(AW58,'様式４－２'!$C$7:$L$48,10,FALSE))</f>
        <v/>
      </c>
      <c r="AX59" s="174" t="str">
        <f>IF(AX58="","",VLOOKUP(AX58,'様式４－２'!$C$7:$L$48,10,FALSE))</f>
        <v/>
      </c>
      <c r="AY59" s="174" t="str">
        <f>IF(AY58="","",VLOOKUP(AY58,'様式４－２'!$C$7:$L$48,10,FALSE))</f>
        <v/>
      </c>
      <c r="AZ59" s="174" t="str">
        <f>IF(AZ58="","",VLOOKUP(AZ58,'様式４－２'!$C$7:$L$48,10,FALSE))</f>
        <v/>
      </c>
      <c r="BA59" s="174" t="str">
        <f>IF(BA58="","",VLOOKUP(BA58,'様式４－２'!$C$7:$L$48,10,FALSE))</f>
        <v/>
      </c>
      <c r="BB59" s="175" t="str">
        <f>IF(BB58="","",VLOOKUP(BB58,'様式４－２'!$C$7:$L$48,10,FALSE))</f>
        <v/>
      </c>
      <c r="BC59" s="173" t="str">
        <f>IF(BC58="","",VLOOKUP(BC58,'様式４－２'!$C$7:$L$48,10,FALSE))</f>
        <v/>
      </c>
      <c r="BD59" s="174" t="str">
        <f>IF(BD58="","",VLOOKUP(BD58,'様式４－２'!$C$7:$L$48,10,FALSE))</f>
        <v/>
      </c>
      <c r="BE59" s="174" t="str">
        <f>IF(BE58="","",VLOOKUP(BE58,'様式４－２'!$C$7:$L$48,10,FALSE))</f>
        <v/>
      </c>
      <c r="BF59" s="293">
        <f>IF($BI$4="４週",SUM(AA59:BB59),IF($BI$4="暦月",SUM(AA59:BE59),""))</f>
        <v>0</v>
      </c>
      <c r="BG59" s="294"/>
      <c r="BH59" s="295">
        <f>IF($BI$4="４週",BF59/4,IF($BI$4="暦月",(BF59/($BI$9/7)),""))</f>
        <v>0</v>
      </c>
      <c r="BI59" s="294"/>
      <c r="BJ59" s="290"/>
      <c r="BK59" s="291"/>
      <c r="BL59" s="291"/>
      <c r="BM59" s="291"/>
      <c r="BN59" s="292"/>
    </row>
    <row r="60" spans="2:66" ht="20.25" customHeight="1" x14ac:dyDescent="0.4">
      <c r="B60" s="296">
        <f>B58+1</f>
        <v>22</v>
      </c>
      <c r="C60" s="298"/>
      <c r="D60" s="300"/>
      <c r="E60" s="223"/>
      <c r="F60" s="301"/>
      <c r="G60" s="303"/>
      <c r="H60" s="304"/>
      <c r="I60" s="163"/>
      <c r="J60" s="164"/>
      <c r="K60" s="163"/>
      <c r="L60" s="164"/>
      <c r="M60" s="307"/>
      <c r="N60" s="308"/>
      <c r="O60" s="311"/>
      <c r="P60" s="312"/>
      <c r="Q60" s="312"/>
      <c r="R60" s="304"/>
      <c r="S60" s="280"/>
      <c r="T60" s="281"/>
      <c r="U60" s="281"/>
      <c r="V60" s="281"/>
      <c r="W60" s="282"/>
      <c r="X60" s="195" t="s">
        <v>18</v>
      </c>
      <c r="Y60" s="118"/>
      <c r="Z60" s="119"/>
      <c r="AA60" s="105"/>
      <c r="AB60" s="106"/>
      <c r="AC60" s="106"/>
      <c r="AD60" s="106"/>
      <c r="AE60" s="106"/>
      <c r="AF60" s="106"/>
      <c r="AG60" s="107"/>
      <c r="AH60" s="105"/>
      <c r="AI60" s="106"/>
      <c r="AJ60" s="106"/>
      <c r="AK60" s="106"/>
      <c r="AL60" s="106"/>
      <c r="AM60" s="106"/>
      <c r="AN60" s="107"/>
      <c r="AO60" s="105"/>
      <c r="AP60" s="106"/>
      <c r="AQ60" s="106"/>
      <c r="AR60" s="106"/>
      <c r="AS60" s="106"/>
      <c r="AT60" s="106"/>
      <c r="AU60" s="107"/>
      <c r="AV60" s="105"/>
      <c r="AW60" s="106"/>
      <c r="AX60" s="106"/>
      <c r="AY60" s="106"/>
      <c r="AZ60" s="106"/>
      <c r="BA60" s="106"/>
      <c r="BB60" s="107"/>
      <c r="BC60" s="105"/>
      <c r="BD60" s="106"/>
      <c r="BE60" s="108"/>
      <c r="BF60" s="283"/>
      <c r="BG60" s="284"/>
      <c r="BH60" s="285"/>
      <c r="BI60" s="286"/>
      <c r="BJ60" s="287"/>
      <c r="BK60" s="288"/>
      <c r="BL60" s="288"/>
      <c r="BM60" s="288"/>
      <c r="BN60" s="289"/>
    </row>
    <row r="61" spans="2:66" ht="20.25" customHeight="1" x14ac:dyDescent="0.4">
      <c r="B61" s="297"/>
      <c r="C61" s="299"/>
      <c r="D61" s="302"/>
      <c r="E61" s="223"/>
      <c r="F61" s="301"/>
      <c r="G61" s="305"/>
      <c r="H61" s="306"/>
      <c r="I61" s="163"/>
      <c r="J61" s="164">
        <f>G60</f>
        <v>0</v>
      </c>
      <c r="K61" s="163"/>
      <c r="L61" s="164">
        <f>M60</f>
        <v>0</v>
      </c>
      <c r="M61" s="309"/>
      <c r="N61" s="310"/>
      <c r="O61" s="313"/>
      <c r="P61" s="314"/>
      <c r="Q61" s="314"/>
      <c r="R61" s="306"/>
      <c r="S61" s="280"/>
      <c r="T61" s="281"/>
      <c r="U61" s="281"/>
      <c r="V61" s="281"/>
      <c r="W61" s="282"/>
      <c r="X61" s="196" t="s">
        <v>246</v>
      </c>
      <c r="Y61" s="120"/>
      <c r="Z61" s="197"/>
      <c r="AA61" s="173" t="str">
        <f>IF(AA60="","",VLOOKUP(AA60,'様式４－２'!$C$7:$L$48,10,FALSE))</f>
        <v/>
      </c>
      <c r="AB61" s="174" t="str">
        <f>IF(AB60="","",VLOOKUP(AB60,'様式４－２'!$C$7:$L$48,10,FALSE))</f>
        <v/>
      </c>
      <c r="AC61" s="174" t="str">
        <f>IF(AC60="","",VLOOKUP(AC60,'様式４－２'!$C$7:$L$48,10,FALSE))</f>
        <v/>
      </c>
      <c r="AD61" s="174" t="str">
        <f>IF(AD60="","",VLOOKUP(AD60,'様式４－２'!$C$7:$L$48,10,FALSE))</f>
        <v/>
      </c>
      <c r="AE61" s="174" t="str">
        <f>IF(AE60="","",VLOOKUP(AE60,'様式４－２'!$C$7:$L$48,10,FALSE))</f>
        <v/>
      </c>
      <c r="AF61" s="174" t="str">
        <f>IF(AF60="","",VLOOKUP(AF60,'様式４－２'!$C$7:$L$48,10,FALSE))</f>
        <v/>
      </c>
      <c r="AG61" s="175" t="str">
        <f>IF(AG60="","",VLOOKUP(AG60,'様式４－２'!$C$7:$L$48,10,FALSE))</f>
        <v/>
      </c>
      <c r="AH61" s="173" t="str">
        <f>IF(AH60="","",VLOOKUP(AH60,'様式４－２'!$C$7:$L$48,10,FALSE))</f>
        <v/>
      </c>
      <c r="AI61" s="174" t="str">
        <f>IF(AI60="","",VLOOKUP(AI60,'様式４－２'!$C$7:$L$48,10,FALSE))</f>
        <v/>
      </c>
      <c r="AJ61" s="174" t="str">
        <f>IF(AJ60="","",VLOOKUP(AJ60,'様式４－２'!$C$7:$L$48,10,FALSE))</f>
        <v/>
      </c>
      <c r="AK61" s="174" t="str">
        <f>IF(AK60="","",VLOOKUP(AK60,'様式４－２'!$C$7:$L$48,10,FALSE))</f>
        <v/>
      </c>
      <c r="AL61" s="174" t="str">
        <f>IF(AL60="","",VLOOKUP(AL60,'様式４－２'!$C$7:$L$48,10,FALSE))</f>
        <v/>
      </c>
      <c r="AM61" s="174" t="str">
        <f>IF(AM60="","",VLOOKUP(AM60,'様式４－２'!$C$7:$L$48,10,FALSE))</f>
        <v/>
      </c>
      <c r="AN61" s="175" t="str">
        <f>IF(AN60="","",VLOOKUP(AN60,'様式４－２'!$C$7:$L$48,10,FALSE))</f>
        <v/>
      </c>
      <c r="AO61" s="173" t="str">
        <f>IF(AO60="","",VLOOKUP(AO60,'様式４－２'!$C$7:$L$48,10,FALSE))</f>
        <v/>
      </c>
      <c r="AP61" s="174" t="str">
        <f>IF(AP60="","",VLOOKUP(AP60,'様式４－２'!$C$7:$L$48,10,FALSE))</f>
        <v/>
      </c>
      <c r="AQ61" s="174" t="str">
        <f>IF(AQ60="","",VLOOKUP(AQ60,'様式４－２'!$C$7:$L$48,10,FALSE))</f>
        <v/>
      </c>
      <c r="AR61" s="174" t="str">
        <f>IF(AR60="","",VLOOKUP(AR60,'様式４－２'!$C$7:$L$48,10,FALSE))</f>
        <v/>
      </c>
      <c r="AS61" s="174" t="str">
        <f>IF(AS60="","",VLOOKUP(AS60,'様式４－２'!$C$7:$L$48,10,FALSE))</f>
        <v/>
      </c>
      <c r="AT61" s="174" t="str">
        <f>IF(AT60="","",VLOOKUP(AT60,'様式４－２'!$C$7:$L$48,10,FALSE))</f>
        <v/>
      </c>
      <c r="AU61" s="175" t="str">
        <f>IF(AU60="","",VLOOKUP(AU60,'様式４－２'!$C$7:$L$48,10,FALSE))</f>
        <v/>
      </c>
      <c r="AV61" s="173" t="str">
        <f>IF(AV60="","",VLOOKUP(AV60,'様式４－２'!$C$7:$L$48,10,FALSE))</f>
        <v/>
      </c>
      <c r="AW61" s="174" t="str">
        <f>IF(AW60="","",VLOOKUP(AW60,'様式４－２'!$C$7:$L$48,10,FALSE))</f>
        <v/>
      </c>
      <c r="AX61" s="174" t="str">
        <f>IF(AX60="","",VLOOKUP(AX60,'様式４－２'!$C$7:$L$48,10,FALSE))</f>
        <v/>
      </c>
      <c r="AY61" s="174" t="str">
        <f>IF(AY60="","",VLOOKUP(AY60,'様式４－２'!$C$7:$L$48,10,FALSE))</f>
        <v/>
      </c>
      <c r="AZ61" s="174" t="str">
        <f>IF(AZ60="","",VLOOKUP(AZ60,'様式４－２'!$C$7:$L$48,10,FALSE))</f>
        <v/>
      </c>
      <c r="BA61" s="174" t="str">
        <f>IF(BA60="","",VLOOKUP(BA60,'様式４－２'!$C$7:$L$48,10,FALSE))</f>
        <v/>
      </c>
      <c r="BB61" s="175" t="str">
        <f>IF(BB60="","",VLOOKUP(BB60,'様式４－２'!$C$7:$L$48,10,FALSE))</f>
        <v/>
      </c>
      <c r="BC61" s="173" t="str">
        <f>IF(BC60="","",VLOOKUP(BC60,'様式４－２'!$C$7:$L$48,10,FALSE))</f>
        <v/>
      </c>
      <c r="BD61" s="174" t="str">
        <f>IF(BD60="","",VLOOKUP(BD60,'様式４－２'!$C$7:$L$48,10,FALSE))</f>
        <v/>
      </c>
      <c r="BE61" s="174" t="str">
        <f>IF(BE60="","",VLOOKUP(BE60,'様式４－２'!$C$7:$L$48,10,FALSE))</f>
        <v/>
      </c>
      <c r="BF61" s="293">
        <f>IF($BI$4="４週",SUM(AA61:BB61),IF($BI$4="暦月",SUM(AA61:BE61),""))</f>
        <v>0</v>
      </c>
      <c r="BG61" s="294"/>
      <c r="BH61" s="295">
        <f>IF($BI$4="４週",BF61/4,IF($BI$4="暦月",(BF61/($BI$9/7)),""))</f>
        <v>0</v>
      </c>
      <c r="BI61" s="294"/>
      <c r="BJ61" s="290"/>
      <c r="BK61" s="291"/>
      <c r="BL61" s="291"/>
      <c r="BM61" s="291"/>
      <c r="BN61" s="292"/>
    </row>
    <row r="62" spans="2:66" ht="20.25" customHeight="1" x14ac:dyDescent="0.4">
      <c r="B62" s="296">
        <f>B60+1</f>
        <v>23</v>
      </c>
      <c r="C62" s="298"/>
      <c r="D62" s="300"/>
      <c r="E62" s="223"/>
      <c r="F62" s="301"/>
      <c r="G62" s="303"/>
      <c r="H62" s="304"/>
      <c r="I62" s="163"/>
      <c r="J62" s="164"/>
      <c r="K62" s="163"/>
      <c r="L62" s="164"/>
      <c r="M62" s="307"/>
      <c r="N62" s="308"/>
      <c r="O62" s="311"/>
      <c r="P62" s="312"/>
      <c r="Q62" s="312"/>
      <c r="R62" s="304"/>
      <c r="S62" s="280"/>
      <c r="T62" s="281"/>
      <c r="U62" s="281"/>
      <c r="V62" s="281"/>
      <c r="W62" s="282"/>
      <c r="X62" s="195" t="s">
        <v>18</v>
      </c>
      <c r="Y62" s="118"/>
      <c r="Z62" s="119"/>
      <c r="AA62" s="105"/>
      <c r="AB62" s="106"/>
      <c r="AC62" s="106"/>
      <c r="AD62" s="106"/>
      <c r="AE62" s="106"/>
      <c r="AF62" s="106"/>
      <c r="AG62" s="107"/>
      <c r="AH62" s="105"/>
      <c r="AI62" s="106"/>
      <c r="AJ62" s="106"/>
      <c r="AK62" s="106"/>
      <c r="AL62" s="106"/>
      <c r="AM62" s="106"/>
      <c r="AN62" s="107"/>
      <c r="AO62" s="105"/>
      <c r="AP62" s="106"/>
      <c r="AQ62" s="106"/>
      <c r="AR62" s="106"/>
      <c r="AS62" s="106"/>
      <c r="AT62" s="106"/>
      <c r="AU62" s="107"/>
      <c r="AV62" s="105"/>
      <c r="AW62" s="106"/>
      <c r="AX62" s="106"/>
      <c r="AY62" s="106"/>
      <c r="AZ62" s="106"/>
      <c r="BA62" s="106"/>
      <c r="BB62" s="107"/>
      <c r="BC62" s="105"/>
      <c r="BD62" s="106"/>
      <c r="BE62" s="108"/>
      <c r="BF62" s="283"/>
      <c r="BG62" s="284"/>
      <c r="BH62" s="285"/>
      <c r="BI62" s="286"/>
      <c r="BJ62" s="287"/>
      <c r="BK62" s="288"/>
      <c r="BL62" s="288"/>
      <c r="BM62" s="288"/>
      <c r="BN62" s="289"/>
    </row>
    <row r="63" spans="2:66" ht="20.25" customHeight="1" x14ac:dyDescent="0.4">
      <c r="B63" s="297"/>
      <c r="C63" s="299"/>
      <c r="D63" s="302"/>
      <c r="E63" s="223"/>
      <c r="F63" s="301"/>
      <c r="G63" s="305"/>
      <c r="H63" s="306"/>
      <c r="I63" s="163"/>
      <c r="J63" s="164">
        <f>G62</f>
        <v>0</v>
      </c>
      <c r="K63" s="163"/>
      <c r="L63" s="164">
        <f>M62</f>
        <v>0</v>
      </c>
      <c r="M63" s="309"/>
      <c r="N63" s="310"/>
      <c r="O63" s="313"/>
      <c r="P63" s="314"/>
      <c r="Q63" s="314"/>
      <c r="R63" s="306"/>
      <c r="S63" s="280"/>
      <c r="T63" s="281"/>
      <c r="U63" s="281"/>
      <c r="V63" s="281"/>
      <c r="W63" s="282"/>
      <c r="X63" s="196" t="s">
        <v>246</v>
      </c>
      <c r="Y63" s="120"/>
      <c r="Z63" s="197"/>
      <c r="AA63" s="173" t="str">
        <f>IF(AA62="","",VLOOKUP(AA62,'様式４－２'!$C$7:$L$48,10,FALSE))</f>
        <v/>
      </c>
      <c r="AB63" s="174" t="str">
        <f>IF(AB62="","",VLOOKUP(AB62,'様式４－２'!$C$7:$L$48,10,FALSE))</f>
        <v/>
      </c>
      <c r="AC63" s="174" t="str">
        <f>IF(AC62="","",VLOOKUP(AC62,'様式４－２'!$C$7:$L$48,10,FALSE))</f>
        <v/>
      </c>
      <c r="AD63" s="174" t="str">
        <f>IF(AD62="","",VLOOKUP(AD62,'様式４－２'!$C$7:$L$48,10,FALSE))</f>
        <v/>
      </c>
      <c r="AE63" s="174" t="str">
        <f>IF(AE62="","",VLOOKUP(AE62,'様式４－２'!$C$7:$L$48,10,FALSE))</f>
        <v/>
      </c>
      <c r="AF63" s="174" t="str">
        <f>IF(AF62="","",VLOOKUP(AF62,'様式４－２'!$C$7:$L$48,10,FALSE))</f>
        <v/>
      </c>
      <c r="AG63" s="175" t="str">
        <f>IF(AG62="","",VLOOKUP(AG62,'様式４－２'!$C$7:$L$48,10,FALSE))</f>
        <v/>
      </c>
      <c r="AH63" s="173" t="str">
        <f>IF(AH62="","",VLOOKUP(AH62,'様式４－２'!$C$7:$L$48,10,FALSE))</f>
        <v/>
      </c>
      <c r="AI63" s="174" t="str">
        <f>IF(AI62="","",VLOOKUP(AI62,'様式４－２'!$C$7:$L$48,10,FALSE))</f>
        <v/>
      </c>
      <c r="AJ63" s="174" t="str">
        <f>IF(AJ62="","",VLOOKUP(AJ62,'様式４－２'!$C$7:$L$48,10,FALSE))</f>
        <v/>
      </c>
      <c r="AK63" s="174" t="str">
        <f>IF(AK62="","",VLOOKUP(AK62,'様式４－２'!$C$7:$L$48,10,FALSE))</f>
        <v/>
      </c>
      <c r="AL63" s="174" t="str">
        <f>IF(AL62="","",VLOOKUP(AL62,'様式４－２'!$C$7:$L$48,10,FALSE))</f>
        <v/>
      </c>
      <c r="AM63" s="174" t="str">
        <f>IF(AM62="","",VLOOKUP(AM62,'様式４－２'!$C$7:$L$48,10,FALSE))</f>
        <v/>
      </c>
      <c r="AN63" s="175" t="str">
        <f>IF(AN62="","",VLOOKUP(AN62,'様式４－２'!$C$7:$L$48,10,FALSE))</f>
        <v/>
      </c>
      <c r="AO63" s="173" t="str">
        <f>IF(AO62="","",VLOOKUP(AO62,'様式４－２'!$C$7:$L$48,10,FALSE))</f>
        <v/>
      </c>
      <c r="AP63" s="174" t="str">
        <f>IF(AP62="","",VLOOKUP(AP62,'様式４－２'!$C$7:$L$48,10,FALSE))</f>
        <v/>
      </c>
      <c r="AQ63" s="174" t="str">
        <f>IF(AQ62="","",VLOOKUP(AQ62,'様式４－２'!$C$7:$L$48,10,FALSE))</f>
        <v/>
      </c>
      <c r="AR63" s="174" t="str">
        <f>IF(AR62="","",VLOOKUP(AR62,'様式４－２'!$C$7:$L$48,10,FALSE))</f>
        <v/>
      </c>
      <c r="AS63" s="174" t="str">
        <f>IF(AS62="","",VLOOKUP(AS62,'様式４－２'!$C$7:$L$48,10,FALSE))</f>
        <v/>
      </c>
      <c r="AT63" s="174" t="str">
        <f>IF(AT62="","",VLOOKUP(AT62,'様式４－２'!$C$7:$L$48,10,FALSE))</f>
        <v/>
      </c>
      <c r="AU63" s="175" t="str">
        <f>IF(AU62="","",VLOOKUP(AU62,'様式４－２'!$C$7:$L$48,10,FALSE))</f>
        <v/>
      </c>
      <c r="AV63" s="173" t="str">
        <f>IF(AV62="","",VLOOKUP(AV62,'様式４－２'!$C$7:$L$48,10,FALSE))</f>
        <v/>
      </c>
      <c r="AW63" s="174" t="str">
        <f>IF(AW62="","",VLOOKUP(AW62,'様式４－２'!$C$7:$L$48,10,FALSE))</f>
        <v/>
      </c>
      <c r="AX63" s="174" t="str">
        <f>IF(AX62="","",VLOOKUP(AX62,'様式４－２'!$C$7:$L$48,10,FALSE))</f>
        <v/>
      </c>
      <c r="AY63" s="174" t="str">
        <f>IF(AY62="","",VLOOKUP(AY62,'様式４－２'!$C$7:$L$48,10,FALSE))</f>
        <v/>
      </c>
      <c r="AZ63" s="174" t="str">
        <f>IF(AZ62="","",VLOOKUP(AZ62,'様式４－２'!$C$7:$L$48,10,FALSE))</f>
        <v/>
      </c>
      <c r="BA63" s="174" t="str">
        <f>IF(BA62="","",VLOOKUP(BA62,'様式４－２'!$C$7:$L$48,10,FALSE))</f>
        <v/>
      </c>
      <c r="BB63" s="175" t="str">
        <f>IF(BB62="","",VLOOKUP(BB62,'様式４－２'!$C$7:$L$48,10,FALSE))</f>
        <v/>
      </c>
      <c r="BC63" s="173" t="str">
        <f>IF(BC62="","",VLOOKUP(BC62,'様式４－２'!$C$7:$L$48,10,FALSE))</f>
        <v/>
      </c>
      <c r="BD63" s="174" t="str">
        <f>IF(BD62="","",VLOOKUP(BD62,'様式４－２'!$C$7:$L$48,10,FALSE))</f>
        <v/>
      </c>
      <c r="BE63" s="174" t="str">
        <f>IF(BE62="","",VLOOKUP(BE62,'様式４－２'!$C$7:$L$48,10,FALSE))</f>
        <v/>
      </c>
      <c r="BF63" s="293">
        <f>IF($BI$4="４週",SUM(AA63:BB63),IF($BI$4="暦月",SUM(AA63:BE63),""))</f>
        <v>0</v>
      </c>
      <c r="BG63" s="294"/>
      <c r="BH63" s="295">
        <f>IF($BI$4="４週",BF63/4,IF($BI$4="暦月",(BF63/($BI$9/7)),""))</f>
        <v>0</v>
      </c>
      <c r="BI63" s="294"/>
      <c r="BJ63" s="290"/>
      <c r="BK63" s="291"/>
      <c r="BL63" s="291"/>
      <c r="BM63" s="291"/>
      <c r="BN63" s="292"/>
    </row>
    <row r="64" spans="2:66" ht="20.25" customHeight="1" x14ac:dyDescent="0.4">
      <c r="B64" s="296">
        <f>B62+1</f>
        <v>24</v>
      </c>
      <c r="C64" s="298"/>
      <c r="D64" s="300"/>
      <c r="E64" s="223"/>
      <c r="F64" s="301"/>
      <c r="G64" s="303"/>
      <c r="H64" s="304"/>
      <c r="I64" s="163"/>
      <c r="J64" s="164"/>
      <c r="K64" s="163"/>
      <c r="L64" s="164"/>
      <c r="M64" s="307"/>
      <c r="N64" s="308"/>
      <c r="O64" s="311"/>
      <c r="P64" s="312"/>
      <c r="Q64" s="312"/>
      <c r="R64" s="304"/>
      <c r="S64" s="280"/>
      <c r="T64" s="281"/>
      <c r="U64" s="281"/>
      <c r="V64" s="281"/>
      <c r="W64" s="282"/>
      <c r="X64" s="195" t="s">
        <v>18</v>
      </c>
      <c r="Y64" s="118"/>
      <c r="Z64" s="119"/>
      <c r="AA64" s="105"/>
      <c r="AB64" s="106"/>
      <c r="AC64" s="106"/>
      <c r="AD64" s="106"/>
      <c r="AE64" s="106"/>
      <c r="AF64" s="106"/>
      <c r="AG64" s="107"/>
      <c r="AH64" s="105"/>
      <c r="AI64" s="106"/>
      <c r="AJ64" s="106"/>
      <c r="AK64" s="106"/>
      <c r="AL64" s="106"/>
      <c r="AM64" s="106"/>
      <c r="AN64" s="107"/>
      <c r="AO64" s="105"/>
      <c r="AP64" s="106"/>
      <c r="AQ64" s="106"/>
      <c r="AR64" s="106"/>
      <c r="AS64" s="106"/>
      <c r="AT64" s="106"/>
      <c r="AU64" s="107"/>
      <c r="AV64" s="105"/>
      <c r="AW64" s="106"/>
      <c r="AX64" s="106"/>
      <c r="AY64" s="106"/>
      <c r="AZ64" s="106"/>
      <c r="BA64" s="106"/>
      <c r="BB64" s="107"/>
      <c r="BC64" s="105"/>
      <c r="BD64" s="106"/>
      <c r="BE64" s="108"/>
      <c r="BF64" s="283"/>
      <c r="BG64" s="284"/>
      <c r="BH64" s="285"/>
      <c r="BI64" s="286"/>
      <c r="BJ64" s="287"/>
      <c r="BK64" s="288"/>
      <c r="BL64" s="288"/>
      <c r="BM64" s="288"/>
      <c r="BN64" s="289"/>
    </row>
    <row r="65" spans="2:66" ht="20.25" customHeight="1" x14ac:dyDescent="0.4">
      <c r="B65" s="297"/>
      <c r="C65" s="299"/>
      <c r="D65" s="302"/>
      <c r="E65" s="223"/>
      <c r="F65" s="301"/>
      <c r="G65" s="305"/>
      <c r="H65" s="306"/>
      <c r="I65" s="163"/>
      <c r="J65" s="164">
        <f>G64</f>
        <v>0</v>
      </c>
      <c r="K65" s="163"/>
      <c r="L65" s="164">
        <f>M64</f>
        <v>0</v>
      </c>
      <c r="M65" s="309"/>
      <c r="N65" s="310"/>
      <c r="O65" s="313"/>
      <c r="P65" s="314"/>
      <c r="Q65" s="314"/>
      <c r="R65" s="306"/>
      <c r="S65" s="280"/>
      <c r="T65" s="281"/>
      <c r="U65" s="281"/>
      <c r="V65" s="281"/>
      <c r="W65" s="282"/>
      <c r="X65" s="196" t="s">
        <v>246</v>
      </c>
      <c r="Y65" s="120"/>
      <c r="Z65" s="197"/>
      <c r="AA65" s="173" t="str">
        <f>IF(AA64="","",VLOOKUP(AA64,'様式４－２'!$C$7:$L$48,10,FALSE))</f>
        <v/>
      </c>
      <c r="AB65" s="174" t="str">
        <f>IF(AB64="","",VLOOKUP(AB64,'様式４－２'!$C$7:$L$48,10,FALSE))</f>
        <v/>
      </c>
      <c r="AC65" s="174" t="str">
        <f>IF(AC64="","",VLOOKUP(AC64,'様式４－２'!$C$7:$L$48,10,FALSE))</f>
        <v/>
      </c>
      <c r="AD65" s="174" t="str">
        <f>IF(AD64="","",VLOOKUP(AD64,'様式４－２'!$C$7:$L$48,10,FALSE))</f>
        <v/>
      </c>
      <c r="AE65" s="174" t="str">
        <f>IF(AE64="","",VLOOKUP(AE64,'様式４－２'!$C$7:$L$48,10,FALSE))</f>
        <v/>
      </c>
      <c r="AF65" s="174" t="str">
        <f>IF(AF64="","",VLOOKUP(AF64,'様式４－２'!$C$7:$L$48,10,FALSE))</f>
        <v/>
      </c>
      <c r="AG65" s="175" t="str">
        <f>IF(AG64="","",VLOOKUP(AG64,'様式４－２'!$C$7:$L$48,10,FALSE))</f>
        <v/>
      </c>
      <c r="AH65" s="173" t="str">
        <f>IF(AH64="","",VLOOKUP(AH64,'様式４－２'!$C$7:$L$48,10,FALSE))</f>
        <v/>
      </c>
      <c r="AI65" s="174" t="str">
        <f>IF(AI64="","",VLOOKUP(AI64,'様式４－２'!$C$7:$L$48,10,FALSE))</f>
        <v/>
      </c>
      <c r="AJ65" s="174" t="str">
        <f>IF(AJ64="","",VLOOKUP(AJ64,'様式４－２'!$C$7:$L$48,10,FALSE))</f>
        <v/>
      </c>
      <c r="AK65" s="174" t="str">
        <f>IF(AK64="","",VLOOKUP(AK64,'様式４－２'!$C$7:$L$48,10,FALSE))</f>
        <v/>
      </c>
      <c r="AL65" s="174" t="str">
        <f>IF(AL64="","",VLOOKUP(AL64,'様式４－２'!$C$7:$L$48,10,FALSE))</f>
        <v/>
      </c>
      <c r="AM65" s="174" t="str">
        <f>IF(AM64="","",VLOOKUP(AM64,'様式４－２'!$C$7:$L$48,10,FALSE))</f>
        <v/>
      </c>
      <c r="AN65" s="175" t="str">
        <f>IF(AN64="","",VLOOKUP(AN64,'様式４－２'!$C$7:$L$48,10,FALSE))</f>
        <v/>
      </c>
      <c r="AO65" s="173" t="str">
        <f>IF(AO64="","",VLOOKUP(AO64,'様式４－２'!$C$7:$L$48,10,FALSE))</f>
        <v/>
      </c>
      <c r="AP65" s="174" t="str">
        <f>IF(AP64="","",VLOOKUP(AP64,'様式４－２'!$C$7:$L$48,10,FALSE))</f>
        <v/>
      </c>
      <c r="AQ65" s="174" t="str">
        <f>IF(AQ64="","",VLOOKUP(AQ64,'様式４－２'!$C$7:$L$48,10,FALSE))</f>
        <v/>
      </c>
      <c r="AR65" s="174" t="str">
        <f>IF(AR64="","",VLOOKUP(AR64,'様式４－２'!$C$7:$L$48,10,FALSE))</f>
        <v/>
      </c>
      <c r="AS65" s="174" t="str">
        <f>IF(AS64="","",VLOOKUP(AS64,'様式４－２'!$C$7:$L$48,10,FALSE))</f>
        <v/>
      </c>
      <c r="AT65" s="174" t="str">
        <f>IF(AT64="","",VLOOKUP(AT64,'様式４－２'!$C$7:$L$48,10,FALSE))</f>
        <v/>
      </c>
      <c r="AU65" s="175" t="str">
        <f>IF(AU64="","",VLOOKUP(AU64,'様式４－２'!$C$7:$L$48,10,FALSE))</f>
        <v/>
      </c>
      <c r="AV65" s="173" t="str">
        <f>IF(AV64="","",VLOOKUP(AV64,'様式４－２'!$C$7:$L$48,10,FALSE))</f>
        <v/>
      </c>
      <c r="AW65" s="174" t="str">
        <f>IF(AW64="","",VLOOKUP(AW64,'様式４－２'!$C$7:$L$48,10,FALSE))</f>
        <v/>
      </c>
      <c r="AX65" s="174" t="str">
        <f>IF(AX64="","",VLOOKUP(AX64,'様式４－２'!$C$7:$L$48,10,FALSE))</f>
        <v/>
      </c>
      <c r="AY65" s="174" t="str">
        <f>IF(AY64="","",VLOOKUP(AY64,'様式４－２'!$C$7:$L$48,10,FALSE))</f>
        <v/>
      </c>
      <c r="AZ65" s="174" t="str">
        <f>IF(AZ64="","",VLOOKUP(AZ64,'様式４－２'!$C$7:$L$48,10,FALSE))</f>
        <v/>
      </c>
      <c r="BA65" s="174" t="str">
        <f>IF(BA64="","",VLOOKUP(BA64,'様式４－２'!$C$7:$L$48,10,FALSE))</f>
        <v/>
      </c>
      <c r="BB65" s="175" t="str">
        <f>IF(BB64="","",VLOOKUP(BB64,'様式４－２'!$C$7:$L$48,10,FALSE))</f>
        <v/>
      </c>
      <c r="BC65" s="173" t="str">
        <f>IF(BC64="","",VLOOKUP(BC64,'様式４－２'!$C$7:$L$48,10,FALSE))</f>
        <v/>
      </c>
      <c r="BD65" s="174" t="str">
        <f>IF(BD64="","",VLOOKUP(BD64,'様式４－２'!$C$7:$L$48,10,FALSE))</f>
        <v/>
      </c>
      <c r="BE65" s="174" t="str">
        <f>IF(BE64="","",VLOOKUP(BE64,'様式４－２'!$C$7:$L$48,10,FALSE))</f>
        <v/>
      </c>
      <c r="BF65" s="293">
        <f>IF($BI$4="４週",SUM(AA65:BB65),IF($BI$4="暦月",SUM(AA65:BE65),""))</f>
        <v>0</v>
      </c>
      <c r="BG65" s="294"/>
      <c r="BH65" s="295">
        <f>IF($BI$4="４週",BF65/4,IF($BI$4="暦月",(BF65/($BI$9/7)),""))</f>
        <v>0</v>
      </c>
      <c r="BI65" s="294"/>
      <c r="BJ65" s="290"/>
      <c r="BK65" s="291"/>
      <c r="BL65" s="291"/>
      <c r="BM65" s="291"/>
      <c r="BN65" s="292"/>
    </row>
    <row r="66" spans="2:66" ht="20.25" customHeight="1" x14ac:dyDescent="0.4">
      <c r="B66" s="296">
        <f>B64+1</f>
        <v>25</v>
      </c>
      <c r="C66" s="298"/>
      <c r="D66" s="300"/>
      <c r="E66" s="223"/>
      <c r="F66" s="301"/>
      <c r="G66" s="303"/>
      <c r="H66" s="304"/>
      <c r="I66" s="163"/>
      <c r="J66" s="164"/>
      <c r="K66" s="163"/>
      <c r="L66" s="164"/>
      <c r="M66" s="307"/>
      <c r="N66" s="308"/>
      <c r="O66" s="311"/>
      <c r="P66" s="312"/>
      <c r="Q66" s="312"/>
      <c r="R66" s="304"/>
      <c r="S66" s="280"/>
      <c r="T66" s="281"/>
      <c r="U66" s="281"/>
      <c r="V66" s="281"/>
      <c r="W66" s="282"/>
      <c r="X66" s="195" t="s">
        <v>18</v>
      </c>
      <c r="Y66" s="118"/>
      <c r="Z66" s="119"/>
      <c r="AA66" s="105"/>
      <c r="AB66" s="106"/>
      <c r="AC66" s="106"/>
      <c r="AD66" s="106"/>
      <c r="AE66" s="106"/>
      <c r="AF66" s="106"/>
      <c r="AG66" s="107"/>
      <c r="AH66" s="105"/>
      <c r="AI66" s="106"/>
      <c r="AJ66" s="106"/>
      <c r="AK66" s="106"/>
      <c r="AL66" s="106"/>
      <c r="AM66" s="106"/>
      <c r="AN66" s="107"/>
      <c r="AO66" s="105"/>
      <c r="AP66" s="106"/>
      <c r="AQ66" s="106"/>
      <c r="AR66" s="106"/>
      <c r="AS66" s="106"/>
      <c r="AT66" s="106"/>
      <c r="AU66" s="107"/>
      <c r="AV66" s="105"/>
      <c r="AW66" s="106"/>
      <c r="AX66" s="106"/>
      <c r="AY66" s="106"/>
      <c r="AZ66" s="106"/>
      <c r="BA66" s="106"/>
      <c r="BB66" s="107"/>
      <c r="BC66" s="105"/>
      <c r="BD66" s="106"/>
      <c r="BE66" s="108"/>
      <c r="BF66" s="283"/>
      <c r="BG66" s="284"/>
      <c r="BH66" s="285"/>
      <c r="BI66" s="286"/>
      <c r="BJ66" s="287"/>
      <c r="BK66" s="288"/>
      <c r="BL66" s="288"/>
      <c r="BM66" s="288"/>
      <c r="BN66" s="289"/>
    </row>
    <row r="67" spans="2:66" ht="20.25" customHeight="1" x14ac:dyDescent="0.4">
      <c r="B67" s="297"/>
      <c r="C67" s="299"/>
      <c r="D67" s="302"/>
      <c r="E67" s="223"/>
      <c r="F67" s="301"/>
      <c r="G67" s="305"/>
      <c r="H67" s="306"/>
      <c r="I67" s="163"/>
      <c r="J67" s="164">
        <f>G66</f>
        <v>0</v>
      </c>
      <c r="K67" s="163"/>
      <c r="L67" s="164">
        <f>M66</f>
        <v>0</v>
      </c>
      <c r="M67" s="309"/>
      <c r="N67" s="310"/>
      <c r="O67" s="313"/>
      <c r="P67" s="314"/>
      <c r="Q67" s="314"/>
      <c r="R67" s="306"/>
      <c r="S67" s="280"/>
      <c r="T67" s="281"/>
      <c r="U67" s="281"/>
      <c r="V67" s="281"/>
      <c r="W67" s="282"/>
      <c r="X67" s="196" t="s">
        <v>246</v>
      </c>
      <c r="Y67" s="120"/>
      <c r="Z67" s="197"/>
      <c r="AA67" s="173" t="str">
        <f>IF(AA66="","",VLOOKUP(AA66,'様式４－２'!$C$7:$L$48,10,FALSE))</f>
        <v/>
      </c>
      <c r="AB67" s="174" t="str">
        <f>IF(AB66="","",VLOOKUP(AB66,'様式４－２'!$C$7:$L$48,10,FALSE))</f>
        <v/>
      </c>
      <c r="AC67" s="174" t="str">
        <f>IF(AC66="","",VLOOKUP(AC66,'様式４－２'!$C$7:$L$48,10,FALSE))</f>
        <v/>
      </c>
      <c r="AD67" s="174" t="str">
        <f>IF(AD66="","",VLOOKUP(AD66,'様式４－２'!$C$7:$L$48,10,FALSE))</f>
        <v/>
      </c>
      <c r="AE67" s="174" t="str">
        <f>IF(AE66="","",VLOOKUP(AE66,'様式４－２'!$C$7:$L$48,10,FALSE))</f>
        <v/>
      </c>
      <c r="AF67" s="174" t="str">
        <f>IF(AF66="","",VLOOKUP(AF66,'様式４－２'!$C$7:$L$48,10,FALSE))</f>
        <v/>
      </c>
      <c r="AG67" s="175" t="str">
        <f>IF(AG66="","",VLOOKUP(AG66,'様式４－２'!$C$7:$L$48,10,FALSE))</f>
        <v/>
      </c>
      <c r="AH67" s="173" t="str">
        <f>IF(AH66="","",VLOOKUP(AH66,'様式４－２'!$C$7:$L$48,10,FALSE))</f>
        <v/>
      </c>
      <c r="AI67" s="174" t="str">
        <f>IF(AI66="","",VLOOKUP(AI66,'様式４－２'!$C$7:$L$48,10,FALSE))</f>
        <v/>
      </c>
      <c r="AJ67" s="174" t="str">
        <f>IF(AJ66="","",VLOOKUP(AJ66,'様式４－２'!$C$7:$L$48,10,FALSE))</f>
        <v/>
      </c>
      <c r="AK67" s="174" t="str">
        <f>IF(AK66="","",VLOOKUP(AK66,'様式４－２'!$C$7:$L$48,10,FALSE))</f>
        <v/>
      </c>
      <c r="AL67" s="174" t="str">
        <f>IF(AL66="","",VLOOKUP(AL66,'様式４－２'!$C$7:$L$48,10,FALSE))</f>
        <v/>
      </c>
      <c r="AM67" s="174" t="str">
        <f>IF(AM66="","",VLOOKUP(AM66,'様式４－２'!$C$7:$L$48,10,FALSE))</f>
        <v/>
      </c>
      <c r="AN67" s="175" t="str">
        <f>IF(AN66="","",VLOOKUP(AN66,'様式４－２'!$C$7:$L$48,10,FALSE))</f>
        <v/>
      </c>
      <c r="AO67" s="173" t="str">
        <f>IF(AO66="","",VLOOKUP(AO66,'様式４－２'!$C$7:$L$48,10,FALSE))</f>
        <v/>
      </c>
      <c r="AP67" s="174" t="str">
        <f>IF(AP66="","",VLOOKUP(AP66,'様式４－２'!$C$7:$L$48,10,FALSE))</f>
        <v/>
      </c>
      <c r="AQ67" s="174" t="str">
        <f>IF(AQ66="","",VLOOKUP(AQ66,'様式４－２'!$C$7:$L$48,10,FALSE))</f>
        <v/>
      </c>
      <c r="AR67" s="174" t="str">
        <f>IF(AR66="","",VLOOKUP(AR66,'様式４－２'!$C$7:$L$48,10,FALSE))</f>
        <v/>
      </c>
      <c r="AS67" s="174" t="str">
        <f>IF(AS66="","",VLOOKUP(AS66,'様式４－２'!$C$7:$L$48,10,FALSE))</f>
        <v/>
      </c>
      <c r="AT67" s="174" t="str">
        <f>IF(AT66="","",VLOOKUP(AT66,'様式４－２'!$C$7:$L$48,10,FALSE))</f>
        <v/>
      </c>
      <c r="AU67" s="175" t="str">
        <f>IF(AU66="","",VLOOKUP(AU66,'様式４－２'!$C$7:$L$48,10,FALSE))</f>
        <v/>
      </c>
      <c r="AV67" s="173" t="str">
        <f>IF(AV66="","",VLOOKUP(AV66,'様式４－２'!$C$7:$L$48,10,FALSE))</f>
        <v/>
      </c>
      <c r="AW67" s="174" t="str">
        <f>IF(AW66="","",VLOOKUP(AW66,'様式４－２'!$C$7:$L$48,10,FALSE))</f>
        <v/>
      </c>
      <c r="AX67" s="174" t="str">
        <f>IF(AX66="","",VLOOKUP(AX66,'様式４－２'!$C$7:$L$48,10,FALSE))</f>
        <v/>
      </c>
      <c r="AY67" s="174" t="str">
        <f>IF(AY66="","",VLOOKUP(AY66,'様式４－２'!$C$7:$L$48,10,FALSE))</f>
        <v/>
      </c>
      <c r="AZ67" s="174" t="str">
        <f>IF(AZ66="","",VLOOKUP(AZ66,'様式４－２'!$C$7:$L$48,10,FALSE))</f>
        <v/>
      </c>
      <c r="BA67" s="174" t="str">
        <f>IF(BA66="","",VLOOKUP(BA66,'様式４－２'!$C$7:$L$48,10,FALSE))</f>
        <v/>
      </c>
      <c r="BB67" s="175" t="str">
        <f>IF(BB66="","",VLOOKUP(BB66,'様式４－２'!$C$7:$L$48,10,FALSE))</f>
        <v/>
      </c>
      <c r="BC67" s="173" t="str">
        <f>IF(BC66="","",VLOOKUP(BC66,'様式４－２'!$C$7:$L$48,10,FALSE))</f>
        <v/>
      </c>
      <c r="BD67" s="174" t="str">
        <f>IF(BD66="","",VLOOKUP(BD66,'様式４－２'!$C$7:$L$48,10,FALSE))</f>
        <v/>
      </c>
      <c r="BE67" s="174" t="str">
        <f>IF(BE66="","",VLOOKUP(BE66,'様式４－２'!$C$7:$L$48,10,FALSE))</f>
        <v/>
      </c>
      <c r="BF67" s="293">
        <f>IF($BI$4="４週",SUM(AA67:BB67),IF($BI$4="暦月",SUM(AA67:BE67),""))</f>
        <v>0</v>
      </c>
      <c r="BG67" s="294"/>
      <c r="BH67" s="295">
        <f>IF($BI$4="４週",BF67/4,IF($BI$4="暦月",(BF67/($BI$9/7)),""))</f>
        <v>0</v>
      </c>
      <c r="BI67" s="294"/>
      <c r="BJ67" s="290"/>
      <c r="BK67" s="291"/>
      <c r="BL67" s="291"/>
      <c r="BM67" s="291"/>
      <c r="BN67" s="292"/>
    </row>
    <row r="68" spans="2:66" ht="20.25" customHeight="1" x14ac:dyDescent="0.4">
      <c r="B68" s="296">
        <f>B66+1</f>
        <v>26</v>
      </c>
      <c r="C68" s="298"/>
      <c r="D68" s="300"/>
      <c r="E68" s="223"/>
      <c r="F68" s="301"/>
      <c r="G68" s="303"/>
      <c r="H68" s="304"/>
      <c r="I68" s="163"/>
      <c r="J68" s="164"/>
      <c r="K68" s="163"/>
      <c r="L68" s="164"/>
      <c r="M68" s="307"/>
      <c r="N68" s="308"/>
      <c r="O68" s="311"/>
      <c r="P68" s="312"/>
      <c r="Q68" s="312"/>
      <c r="R68" s="304"/>
      <c r="S68" s="280"/>
      <c r="T68" s="281"/>
      <c r="U68" s="281"/>
      <c r="V68" s="281"/>
      <c r="W68" s="282"/>
      <c r="X68" s="195" t="s">
        <v>18</v>
      </c>
      <c r="Y68" s="118"/>
      <c r="Z68" s="119"/>
      <c r="AA68" s="105"/>
      <c r="AB68" s="106"/>
      <c r="AC68" s="106"/>
      <c r="AD68" s="106"/>
      <c r="AE68" s="106"/>
      <c r="AF68" s="106"/>
      <c r="AG68" s="107"/>
      <c r="AH68" s="105"/>
      <c r="AI68" s="106"/>
      <c r="AJ68" s="106"/>
      <c r="AK68" s="106"/>
      <c r="AL68" s="106"/>
      <c r="AM68" s="106"/>
      <c r="AN68" s="107"/>
      <c r="AO68" s="105"/>
      <c r="AP68" s="106"/>
      <c r="AQ68" s="106"/>
      <c r="AR68" s="106"/>
      <c r="AS68" s="106"/>
      <c r="AT68" s="106"/>
      <c r="AU68" s="107"/>
      <c r="AV68" s="105"/>
      <c r="AW68" s="106"/>
      <c r="AX68" s="106"/>
      <c r="AY68" s="106"/>
      <c r="AZ68" s="106"/>
      <c r="BA68" s="106"/>
      <c r="BB68" s="107"/>
      <c r="BC68" s="105"/>
      <c r="BD68" s="106"/>
      <c r="BE68" s="108"/>
      <c r="BF68" s="283"/>
      <c r="BG68" s="284"/>
      <c r="BH68" s="285"/>
      <c r="BI68" s="286"/>
      <c r="BJ68" s="287"/>
      <c r="BK68" s="288"/>
      <c r="BL68" s="288"/>
      <c r="BM68" s="288"/>
      <c r="BN68" s="289"/>
    </row>
    <row r="69" spans="2:66" ht="20.25" customHeight="1" x14ac:dyDescent="0.4">
      <c r="B69" s="297"/>
      <c r="C69" s="299"/>
      <c r="D69" s="302"/>
      <c r="E69" s="223"/>
      <c r="F69" s="301"/>
      <c r="G69" s="305"/>
      <c r="H69" s="306"/>
      <c r="I69" s="163"/>
      <c r="J69" s="164">
        <f>G68</f>
        <v>0</v>
      </c>
      <c r="K69" s="163"/>
      <c r="L69" s="164">
        <f>M68</f>
        <v>0</v>
      </c>
      <c r="M69" s="309"/>
      <c r="N69" s="310"/>
      <c r="O69" s="313"/>
      <c r="P69" s="314"/>
      <c r="Q69" s="314"/>
      <c r="R69" s="306"/>
      <c r="S69" s="280"/>
      <c r="T69" s="281"/>
      <c r="U69" s="281"/>
      <c r="V69" s="281"/>
      <c r="W69" s="282"/>
      <c r="X69" s="196" t="s">
        <v>246</v>
      </c>
      <c r="Y69" s="120"/>
      <c r="Z69" s="197"/>
      <c r="AA69" s="173" t="str">
        <f>IF(AA68="","",VLOOKUP(AA68,'様式４－２'!$C$7:$L$48,10,FALSE))</f>
        <v/>
      </c>
      <c r="AB69" s="174" t="str">
        <f>IF(AB68="","",VLOOKUP(AB68,'様式４－２'!$C$7:$L$48,10,FALSE))</f>
        <v/>
      </c>
      <c r="AC69" s="174" t="str">
        <f>IF(AC68="","",VLOOKUP(AC68,'様式４－２'!$C$7:$L$48,10,FALSE))</f>
        <v/>
      </c>
      <c r="AD69" s="174" t="str">
        <f>IF(AD68="","",VLOOKUP(AD68,'様式４－２'!$C$7:$L$48,10,FALSE))</f>
        <v/>
      </c>
      <c r="AE69" s="174" t="str">
        <f>IF(AE68="","",VLOOKUP(AE68,'様式４－２'!$C$7:$L$48,10,FALSE))</f>
        <v/>
      </c>
      <c r="AF69" s="174" t="str">
        <f>IF(AF68="","",VLOOKUP(AF68,'様式４－２'!$C$7:$L$48,10,FALSE))</f>
        <v/>
      </c>
      <c r="AG69" s="175" t="str">
        <f>IF(AG68="","",VLOOKUP(AG68,'様式４－２'!$C$7:$L$48,10,FALSE))</f>
        <v/>
      </c>
      <c r="AH69" s="173" t="str">
        <f>IF(AH68="","",VLOOKUP(AH68,'様式４－２'!$C$7:$L$48,10,FALSE))</f>
        <v/>
      </c>
      <c r="AI69" s="174" t="str">
        <f>IF(AI68="","",VLOOKUP(AI68,'様式４－２'!$C$7:$L$48,10,FALSE))</f>
        <v/>
      </c>
      <c r="AJ69" s="174" t="str">
        <f>IF(AJ68="","",VLOOKUP(AJ68,'様式４－２'!$C$7:$L$48,10,FALSE))</f>
        <v/>
      </c>
      <c r="AK69" s="174" t="str">
        <f>IF(AK68="","",VLOOKUP(AK68,'様式４－２'!$C$7:$L$48,10,FALSE))</f>
        <v/>
      </c>
      <c r="AL69" s="174" t="str">
        <f>IF(AL68="","",VLOOKUP(AL68,'様式４－２'!$C$7:$L$48,10,FALSE))</f>
        <v/>
      </c>
      <c r="AM69" s="174" t="str">
        <f>IF(AM68="","",VLOOKUP(AM68,'様式４－２'!$C$7:$L$48,10,FALSE))</f>
        <v/>
      </c>
      <c r="AN69" s="175" t="str">
        <f>IF(AN68="","",VLOOKUP(AN68,'様式４－２'!$C$7:$L$48,10,FALSE))</f>
        <v/>
      </c>
      <c r="AO69" s="173" t="str">
        <f>IF(AO68="","",VLOOKUP(AO68,'様式４－２'!$C$7:$L$48,10,FALSE))</f>
        <v/>
      </c>
      <c r="AP69" s="174" t="str">
        <f>IF(AP68="","",VLOOKUP(AP68,'様式４－２'!$C$7:$L$48,10,FALSE))</f>
        <v/>
      </c>
      <c r="AQ69" s="174" t="str">
        <f>IF(AQ68="","",VLOOKUP(AQ68,'様式４－２'!$C$7:$L$48,10,FALSE))</f>
        <v/>
      </c>
      <c r="AR69" s="174" t="str">
        <f>IF(AR68="","",VLOOKUP(AR68,'様式４－２'!$C$7:$L$48,10,FALSE))</f>
        <v/>
      </c>
      <c r="AS69" s="174" t="str">
        <f>IF(AS68="","",VLOOKUP(AS68,'様式４－２'!$C$7:$L$48,10,FALSE))</f>
        <v/>
      </c>
      <c r="AT69" s="174" t="str">
        <f>IF(AT68="","",VLOOKUP(AT68,'様式４－２'!$C$7:$L$48,10,FALSE))</f>
        <v/>
      </c>
      <c r="AU69" s="175" t="str">
        <f>IF(AU68="","",VLOOKUP(AU68,'様式４－２'!$C$7:$L$48,10,FALSE))</f>
        <v/>
      </c>
      <c r="AV69" s="173" t="str">
        <f>IF(AV68="","",VLOOKUP(AV68,'様式４－２'!$C$7:$L$48,10,FALSE))</f>
        <v/>
      </c>
      <c r="AW69" s="174" t="str">
        <f>IF(AW68="","",VLOOKUP(AW68,'様式４－２'!$C$7:$L$48,10,FALSE))</f>
        <v/>
      </c>
      <c r="AX69" s="174" t="str">
        <f>IF(AX68="","",VLOOKUP(AX68,'様式４－２'!$C$7:$L$48,10,FALSE))</f>
        <v/>
      </c>
      <c r="AY69" s="174" t="str">
        <f>IF(AY68="","",VLOOKUP(AY68,'様式４－２'!$C$7:$L$48,10,FALSE))</f>
        <v/>
      </c>
      <c r="AZ69" s="174" t="str">
        <f>IF(AZ68="","",VLOOKUP(AZ68,'様式４－２'!$C$7:$L$48,10,FALSE))</f>
        <v/>
      </c>
      <c r="BA69" s="174" t="str">
        <f>IF(BA68="","",VLOOKUP(BA68,'様式４－２'!$C$7:$L$48,10,FALSE))</f>
        <v/>
      </c>
      <c r="BB69" s="175" t="str">
        <f>IF(BB68="","",VLOOKUP(BB68,'様式４－２'!$C$7:$L$48,10,FALSE))</f>
        <v/>
      </c>
      <c r="BC69" s="173" t="str">
        <f>IF(BC68="","",VLOOKUP(BC68,'様式４－２'!$C$7:$L$48,10,FALSE))</f>
        <v/>
      </c>
      <c r="BD69" s="174" t="str">
        <f>IF(BD68="","",VLOOKUP(BD68,'様式４－２'!$C$7:$L$48,10,FALSE))</f>
        <v/>
      </c>
      <c r="BE69" s="174" t="str">
        <f>IF(BE68="","",VLOOKUP(BE68,'様式４－２'!$C$7:$L$48,10,FALSE))</f>
        <v/>
      </c>
      <c r="BF69" s="293">
        <f>IF($BI$4="４週",SUM(AA69:BB69),IF($BI$4="暦月",SUM(AA69:BE69),""))</f>
        <v>0</v>
      </c>
      <c r="BG69" s="294"/>
      <c r="BH69" s="295">
        <f>IF($BI$4="４週",BF69/4,IF($BI$4="暦月",(BF69/($BI$9/7)),""))</f>
        <v>0</v>
      </c>
      <c r="BI69" s="294"/>
      <c r="BJ69" s="290"/>
      <c r="BK69" s="291"/>
      <c r="BL69" s="291"/>
      <c r="BM69" s="291"/>
      <c r="BN69" s="292"/>
    </row>
    <row r="70" spans="2:66" ht="20.25" customHeight="1" x14ac:dyDescent="0.4">
      <c r="B70" s="296">
        <f>B68+1</f>
        <v>27</v>
      </c>
      <c r="C70" s="298"/>
      <c r="D70" s="300"/>
      <c r="E70" s="223"/>
      <c r="F70" s="301"/>
      <c r="G70" s="303"/>
      <c r="H70" s="304"/>
      <c r="I70" s="163"/>
      <c r="J70" s="164"/>
      <c r="K70" s="163"/>
      <c r="L70" s="164"/>
      <c r="M70" s="307"/>
      <c r="N70" s="308"/>
      <c r="O70" s="311"/>
      <c r="P70" s="312"/>
      <c r="Q70" s="312"/>
      <c r="R70" s="304"/>
      <c r="S70" s="280"/>
      <c r="T70" s="281"/>
      <c r="U70" s="281"/>
      <c r="V70" s="281"/>
      <c r="W70" s="282"/>
      <c r="X70" s="195" t="s">
        <v>18</v>
      </c>
      <c r="Y70" s="118"/>
      <c r="Z70" s="119"/>
      <c r="AA70" s="105"/>
      <c r="AB70" s="106"/>
      <c r="AC70" s="106"/>
      <c r="AD70" s="106"/>
      <c r="AE70" s="106"/>
      <c r="AF70" s="106"/>
      <c r="AG70" s="107"/>
      <c r="AH70" s="105"/>
      <c r="AI70" s="106"/>
      <c r="AJ70" s="106"/>
      <c r="AK70" s="106"/>
      <c r="AL70" s="106"/>
      <c r="AM70" s="106"/>
      <c r="AN70" s="107"/>
      <c r="AO70" s="105"/>
      <c r="AP70" s="106"/>
      <c r="AQ70" s="106"/>
      <c r="AR70" s="106"/>
      <c r="AS70" s="106"/>
      <c r="AT70" s="106"/>
      <c r="AU70" s="107"/>
      <c r="AV70" s="105"/>
      <c r="AW70" s="106"/>
      <c r="AX70" s="106"/>
      <c r="AY70" s="106"/>
      <c r="AZ70" s="106"/>
      <c r="BA70" s="106"/>
      <c r="BB70" s="107"/>
      <c r="BC70" s="105"/>
      <c r="BD70" s="106"/>
      <c r="BE70" s="108"/>
      <c r="BF70" s="283"/>
      <c r="BG70" s="284"/>
      <c r="BH70" s="285"/>
      <c r="BI70" s="286"/>
      <c r="BJ70" s="287"/>
      <c r="BK70" s="288"/>
      <c r="BL70" s="288"/>
      <c r="BM70" s="288"/>
      <c r="BN70" s="289"/>
    </row>
    <row r="71" spans="2:66" ht="20.25" customHeight="1" x14ac:dyDescent="0.4">
      <c r="B71" s="297"/>
      <c r="C71" s="299"/>
      <c r="D71" s="302"/>
      <c r="E71" s="223"/>
      <c r="F71" s="301"/>
      <c r="G71" s="305"/>
      <c r="H71" s="306"/>
      <c r="I71" s="163"/>
      <c r="J71" s="164">
        <f>G70</f>
        <v>0</v>
      </c>
      <c r="K71" s="163"/>
      <c r="L71" s="164">
        <f>M70</f>
        <v>0</v>
      </c>
      <c r="M71" s="309"/>
      <c r="N71" s="310"/>
      <c r="O71" s="313"/>
      <c r="P71" s="314"/>
      <c r="Q71" s="314"/>
      <c r="R71" s="306"/>
      <c r="S71" s="280"/>
      <c r="T71" s="281"/>
      <c r="U71" s="281"/>
      <c r="V71" s="281"/>
      <c r="W71" s="282"/>
      <c r="X71" s="196" t="s">
        <v>246</v>
      </c>
      <c r="Y71" s="120"/>
      <c r="Z71" s="197"/>
      <c r="AA71" s="173" t="str">
        <f>IF(AA70="","",VLOOKUP(AA70,'様式４－２'!$C$7:$L$48,10,FALSE))</f>
        <v/>
      </c>
      <c r="AB71" s="174" t="str">
        <f>IF(AB70="","",VLOOKUP(AB70,'様式４－２'!$C$7:$L$48,10,FALSE))</f>
        <v/>
      </c>
      <c r="AC71" s="174" t="str">
        <f>IF(AC70="","",VLOOKUP(AC70,'様式４－２'!$C$7:$L$48,10,FALSE))</f>
        <v/>
      </c>
      <c r="AD71" s="174" t="str">
        <f>IF(AD70="","",VLOOKUP(AD70,'様式４－２'!$C$7:$L$48,10,FALSE))</f>
        <v/>
      </c>
      <c r="AE71" s="174" t="str">
        <f>IF(AE70="","",VLOOKUP(AE70,'様式４－２'!$C$7:$L$48,10,FALSE))</f>
        <v/>
      </c>
      <c r="AF71" s="174" t="str">
        <f>IF(AF70="","",VLOOKUP(AF70,'様式４－２'!$C$7:$L$48,10,FALSE))</f>
        <v/>
      </c>
      <c r="AG71" s="175" t="str">
        <f>IF(AG70="","",VLOOKUP(AG70,'様式４－２'!$C$7:$L$48,10,FALSE))</f>
        <v/>
      </c>
      <c r="AH71" s="173" t="str">
        <f>IF(AH70="","",VLOOKUP(AH70,'様式４－２'!$C$7:$L$48,10,FALSE))</f>
        <v/>
      </c>
      <c r="AI71" s="174" t="str">
        <f>IF(AI70="","",VLOOKUP(AI70,'様式４－２'!$C$7:$L$48,10,FALSE))</f>
        <v/>
      </c>
      <c r="AJ71" s="174" t="str">
        <f>IF(AJ70="","",VLOOKUP(AJ70,'様式４－２'!$C$7:$L$48,10,FALSE))</f>
        <v/>
      </c>
      <c r="AK71" s="174" t="str">
        <f>IF(AK70="","",VLOOKUP(AK70,'様式４－２'!$C$7:$L$48,10,FALSE))</f>
        <v/>
      </c>
      <c r="AL71" s="174" t="str">
        <f>IF(AL70="","",VLOOKUP(AL70,'様式４－２'!$C$7:$L$48,10,FALSE))</f>
        <v/>
      </c>
      <c r="AM71" s="174" t="str">
        <f>IF(AM70="","",VLOOKUP(AM70,'様式４－２'!$C$7:$L$48,10,FALSE))</f>
        <v/>
      </c>
      <c r="AN71" s="175" t="str">
        <f>IF(AN70="","",VLOOKUP(AN70,'様式４－２'!$C$7:$L$48,10,FALSE))</f>
        <v/>
      </c>
      <c r="AO71" s="173" t="str">
        <f>IF(AO70="","",VLOOKUP(AO70,'様式４－２'!$C$7:$L$48,10,FALSE))</f>
        <v/>
      </c>
      <c r="AP71" s="174" t="str">
        <f>IF(AP70="","",VLOOKUP(AP70,'様式４－２'!$C$7:$L$48,10,FALSE))</f>
        <v/>
      </c>
      <c r="AQ71" s="174" t="str">
        <f>IF(AQ70="","",VLOOKUP(AQ70,'様式４－２'!$C$7:$L$48,10,FALSE))</f>
        <v/>
      </c>
      <c r="AR71" s="174" t="str">
        <f>IF(AR70="","",VLOOKUP(AR70,'様式４－２'!$C$7:$L$48,10,FALSE))</f>
        <v/>
      </c>
      <c r="AS71" s="174" t="str">
        <f>IF(AS70="","",VLOOKUP(AS70,'様式４－２'!$C$7:$L$48,10,FALSE))</f>
        <v/>
      </c>
      <c r="AT71" s="174" t="str">
        <f>IF(AT70="","",VLOOKUP(AT70,'様式４－２'!$C$7:$L$48,10,FALSE))</f>
        <v/>
      </c>
      <c r="AU71" s="175" t="str">
        <f>IF(AU70="","",VLOOKUP(AU70,'様式４－２'!$C$7:$L$48,10,FALSE))</f>
        <v/>
      </c>
      <c r="AV71" s="173" t="str">
        <f>IF(AV70="","",VLOOKUP(AV70,'様式４－２'!$C$7:$L$48,10,FALSE))</f>
        <v/>
      </c>
      <c r="AW71" s="174" t="str">
        <f>IF(AW70="","",VLOOKUP(AW70,'様式４－２'!$C$7:$L$48,10,FALSE))</f>
        <v/>
      </c>
      <c r="AX71" s="174" t="str">
        <f>IF(AX70="","",VLOOKUP(AX70,'様式４－２'!$C$7:$L$48,10,FALSE))</f>
        <v/>
      </c>
      <c r="AY71" s="174" t="str">
        <f>IF(AY70="","",VLOOKUP(AY70,'様式４－２'!$C$7:$L$48,10,FALSE))</f>
        <v/>
      </c>
      <c r="AZ71" s="174" t="str">
        <f>IF(AZ70="","",VLOOKUP(AZ70,'様式４－２'!$C$7:$L$48,10,FALSE))</f>
        <v/>
      </c>
      <c r="BA71" s="174" t="str">
        <f>IF(BA70="","",VLOOKUP(BA70,'様式４－２'!$C$7:$L$48,10,FALSE))</f>
        <v/>
      </c>
      <c r="BB71" s="175" t="str">
        <f>IF(BB70="","",VLOOKUP(BB70,'様式４－２'!$C$7:$L$48,10,FALSE))</f>
        <v/>
      </c>
      <c r="BC71" s="173" t="str">
        <f>IF(BC70="","",VLOOKUP(BC70,'様式４－２'!$C$7:$L$48,10,FALSE))</f>
        <v/>
      </c>
      <c r="BD71" s="174" t="str">
        <f>IF(BD70="","",VLOOKUP(BD70,'様式４－２'!$C$7:$L$48,10,FALSE))</f>
        <v/>
      </c>
      <c r="BE71" s="174" t="str">
        <f>IF(BE70="","",VLOOKUP(BE70,'様式４－２'!$C$7:$L$48,10,FALSE))</f>
        <v/>
      </c>
      <c r="BF71" s="293">
        <f>IF($BI$4="４週",SUM(AA71:BB71),IF($BI$4="暦月",SUM(AA71:BE71),""))</f>
        <v>0</v>
      </c>
      <c r="BG71" s="294"/>
      <c r="BH71" s="295">
        <f>IF($BI$4="４週",BF71/4,IF($BI$4="暦月",(BF71/($BI$9/7)),""))</f>
        <v>0</v>
      </c>
      <c r="BI71" s="294"/>
      <c r="BJ71" s="290"/>
      <c r="BK71" s="291"/>
      <c r="BL71" s="291"/>
      <c r="BM71" s="291"/>
      <c r="BN71" s="292"/>
    </row>
    <row r="72" spans="2:66" ht="20.25" customHeight="1" x14ac:dyDescent="0.4">
      <c r="B72" s="296">
        <f>B70+1</f>
        <v>28</v>
      </c>
      <c r="C72" s="298"/>
      <c r="D72" s="300"/>
      <c r="E72" s="223"/>
      <c r="F72" s="301"/>
      <c r="G72" s="303"/>
      <c r="H72" s="304"/>
      <c r="I72" s="163"/>
      <c r="J72" s="164"/>
      <c r="K72" s="163"/>
      <c r="L72" s="164"/>
      <c r="M72" s="307"/>
      <c r="N72" s="308"/>
      <c r="O72" s="311"/>
      <c r="P72" s="312"/>
      <c r="Q72" s="312"/>
      <c r="R72" s="304"/>
      <c r="S72" s="280"/>
      <c r="T72" s="281"/>
      <c r="U72" s="281"/>
      <c r="V72" s="281"/>
      <c r="W72" s="282"/>
      <c r="X72" s="195" t="s">
        <v>18</v>
      </c>
      <c r="Y72" s="118"/>
      <c r="Z72" s="119"/>
      <c r="AA72" s="105"/>
      <c r="AB72" s="106"/>
      <c r="AC72" s="106"/>
      <c r="AD72" s="106"/>
      <c r="AE72" s="106"/>
      <c r="AF72" s="106"/>
      <c r="AG72" s="107"/>
      <c r="AH72" s="105"/>
      <c r="AI72" s="106"/>
      <c r="AJ72" s="106"/>
      <c r="AK72" s="106"/>
      <c r="AL72" s="106"/>
      <c r="AM72" s="106"/>
      <c r="AN72" s="107"/>
      <c r="AO72" s="105"/>
      <c r="AP72" s="106"/>
      <c r="AQ72" s="106"/>
      <c r="AR72" s="106"/>
      <c r="AS72" s="106"/>
      <c r="AT72" s="106"/>
      <c r="AU72" s="107"/>
      <c r="AV72" s="105"/>
      <c r="AW72" s="106"/>
      <c r="AX72" s="106"/>
      <c r="AY72" s="106"/>
      <c r="AZ72" s="106"/>
      <c r="BA72" s="106"/>
      <c r="BB72" s="107"/>
      <c r="BC72" s="105"/>
      <c r="BD72" s="106"/>
      <c r="BE72" s="108"/>
      <c r="BF72" s="283"/>
      <c r="BG72" s="284"/>
      <c r="BH72" s="285"/>
      <c r="BI72" s="286"/>
      <c r="BJ72" s="287"/>
      <c r="BK72" s="288"/>
      <c r="BL72" s="288"/>
      <c r="BM72" s="288"/>
      <c r="BN72" s="289"/>
    </row>
    <row r="73" spans="2:66" ht="20.25" customHeight="1" x14ac:dyDescent="0.4">
      <c r="B73" s="297"/>
      <c r="C73" s="299"/>
      <c r="D73" s="302"/>
      <c r="E73" s="223"/>
      <c r="F73" s="301"/>
      <c r="G73" s="341"/>
      <c r="H73" s="342"/>
      <c r="I73" s="207"/>
      <c r="J73" s="208">
        <f>G72</f>
        <v>0</v>
      </c>
      <c r="K73" s="207"/>
      <c r="L73" s="208">
        <f>M72</f>
        <v>0</v>
      </c>
      <c r="M73" s="343"/>
      <c r="N73" s="344"/>
      <c r="O73" s="345"/>
      <c r="P73" s="346"/>
      <c r="Q73" s="346"/>
      <c r="R73" s="342"/>
      <c r="S73" s="280"/>
      <c r="T73" s="281"/>
      <c r="U73" s="281"/>
      <c r="V73" s="281"/>
      <c r="W73" s="282"/>
      <c r="X73" s="196" t="s">
        <v>246</v>
      </c>
      <c r="Y73" s="120"/>
      <c r="Z73" s="197"/>
      <c r="AA73" s="173" t="str">
        <f>IF(AA72="","",VLOOKUP(AA72,'様式４－２'!$C$7:$L$48,10,FALSE))</f>
        <v/>
      </c>
      <c r="AB73" s="174" t="str">
        <f>IF(AB72="","",VLOOKUP(AB72,'様式４－２'!$C$7:$L$48,10,FALSE))</f>
        <v/>
      </c>
      <c r="AC73" s="174" t="str">
        <f>IF(AC72="","",VLOOKUP(AC72,'様式４－２'!$C$7:$L$48,10,FALSE))</f>
        <v/>
      </c>
      <c r="AD73" s="174" t="str">
        <f>IF(AD72="","",VLOOKUP(AD72,'様式４－２'!$C$7:$L$48,10,FALSE))</f>
        <v/>
      </c>
      <c r="AE73" s="174" t="str">
        <f>IF(AE72="","",VLOOKUP(AE72,'様式４－２'!$C$7:$L$48,10,FALSE))</f>
        <v/>
      </c>
      <c r="AF73" s="174" t="str">
        <f>IF(AF72="","",VLOOKUP(AF72,'様式４－２'!$C$7:$L$48,10,FALSE))</f>
        <v/>
      </c>
      <c r="AG73" s="175" t="str">
        <f>IF(AG72="","",VLOOKUP(AG72,'様式４－２'!$C$7:$L$48,10,FALSE))</f>
        <v/>
      </c>
      <c r="AH73" s="173" t="str">
        <f>IF(AH72="","",VLOOKUP(AH72,'様式４－２'!$C$7:$L$48,10,FALSE))</f>
        <v/>
      </c>
      <c r="AI73" s="174" t="str">
        <f>IF(AI72="","",VLOOKUP(AI72,'様式４－２'!$C$7:$L$48,10,FALSE))</f>
        <v/>
      </c>
      <c r="AJ73" s="174" t="str">
        <f>IF(AJ72="","",VLOOKUP(AJ72,'様式４－２'!$C$7:$L$48,10,FALSE))</f>
        <v/>
      </c>
      <c r="AK73" s="174" t="str">
        <f>IF(AK72="","",VLOOKUP(AK72,'様式４－２'!$C$7:$L$48,10,FALSE))</f>
        <v/>
      </c>
      <c r="AL73" s="174" t="str">
        <f>IF(AL72="","",VLOOKUP(AL72,'様式４－２'!$C$7:$L$48,10,FALSE))</f>
        <v/>
      </c>
      <c r="AM73" s="174" t="str">
        <f>IF(AM72="","",VLOOKUP(AM72,'様式４－２'!$C$7:$L$48,10,FALSE))</f>
        <v/>
      </c>
      <c r="AN73" s="175" t="str">
        <f>IF(AN72="","",VLOOKUP(AN72,'様式４－２'!$C$7:$L$48,10,FALSE))</f>
        <v/>
      </c>
      <c r="AO73" s="173" t="str">
        <f>IF(AO72="","",VLOOKUP(AO72,'様式４－２'!$C$7:$L$48,10,FALSE))</f>
        <v/>
      </c>
      <c r="AP73" s="174" t="str">
        <f>IF(AP72="","",VLOOKUP(AP72,'様式４－２'!$C$7:$L$48,10,FALSE))</f>
        <v/>
      </c>
      <c r="AQ73" s="174" t="str">
        <f>IF(AQ72="","",VLOOKUP(AQ72,'様式４－２'!$C$7:$L$48,10,FALSE))</f>
        <v/>
      </c>
      <c r="AR73" s="174" t="str">
        <f>IF(AR72="","",VLOOKUP(AR72,'様式４－２'!$C$7:$L$48,10,FALSE))</f>
        <v/>
      </c>
      <c r="AS73" s="174" t="str">
        <f>IF(AS72="","",VLOOKUP(AS72,'様式４－２'!$C$7:$L$48,10,FALSE))</f>
        <v/>
      </c>
      <c r="AT73" s="174" t="str">
        <f>IF(AT72="","",VLOOKUP(AT72,'様式４－２'!$C$7:$L$48,10,FALSE))</f>
        <v/>
      </c>
      <c r="AU73" s="175" t="str">
        <f>IF(AU72="","",VLOOKUP(AU72,'様式４－２'!$C$7:$L$48,10,FALSE))</f>
        <v/>
      </c>
      <c r="AV73" s="173" t="str">
        <f>IF(AV72="","",VLOOKUP(AV72,'様式４－２'!$C$7:$L$48,10,FALSE))</f>
        <v/>
      </c>
      <c r="AW73" s="174" t="str">
        <f>IF(AW72="","",VLOOKUP(AW72,'様式４－２'!$C$7:$L$48,10,FALSE))</f>
        <v/>
      </c>
      <c r="AX73" s="174" t="str">
        <f>IF(AX72="","",VLOOKUP(AX72,'様式４－２'!$C$7:$L$48,10,FALSE))</f>
        <v/>
      </c>
      <c r="AY73" s="174" t="str">
        <f>IF(AY72="","",VLOOKUP(AY72,'様式４－２'!$C$7:$L$48,10,FALSE))</f>
        <v/>
      </c>
      <c r="AZ73" s="174" t="str">
        <f>IF(AZ72="","",VLOOKUP(AZ72,'様式４－２'!$C$7:$L$48,10,FALSE))</f>
        <v/>
      </c>
      <c r="BA73" s="174" t="str">
        <f>IF(BA72="","",VLOOKUP(BA72,'様式４－２'!$C$7:$L$48,10,FALSE))</f>
        <v/>
      </c>
      <c r="BB73" s="175" t="str">
        <f>IF(BB72="","",VLOOKUP(BB72,'様式４－２'!$C$7:$L$48,10,FALSE))</f>
        <v/>
      </c>
      <c r="BC73" s="173" t="str">
        <f>IF(BC72="","",VLOOKUP(BC72,'様式４－２'!$C$7:$L$48,10,FALSE))</f>
        <v/>
      </c>
      <c r="BD73" s="174" t="str">
        <f>IF(BD72="","",VLOOKUP(BD72,'様式４－２'!$C$7:$L$48,10,FALSE))</f>
        <v/>
      </c>
      <c r="BE73" s="174" t="str">
        <f>IF(BE72="","",VLOOKUP(BE72,'様式４－２'!$C$7:$L$48,10,FALSE))</f>
        <v/>
      </c>
      <c r="BF73" s="338">
        <f>IF($BI$4="４週",SUM(AA73:BB73),IF($BI$4="暦月",SUM(AA73:BE73),""))</f>
        <v>0</v>
      </c>
      <c r="BG73" s="339"/>
      <c r="BH73" s="340">
        <f>IF($BI$4="４週",BF73/4,IF($BI$4="暦月",(BF73/($BI$9/7)),""))</f>
        <v>0</v>
      </c>
      <c r="BI73" s="339"/>
      <c r="BJ73" s="335"/>
      <c r="BK73" s="336"/>
      <c r="BL73" s="336"/>
      <c r="BM73" s="336"/>
      <c r="BN73" s="337"/>
    </row>
    <row r="74" spans="2:66" ht="20.25" customHeight="1" x14ac:dyDescent="0.4">
      <c r="B74" s="365">
        <f>B72+1</f>
        <v>29</v>
      </c>
      <c r="C74" s="366"/>
      <c r="D74" s="367"/>
      <c r="E74" s="368"/>
      <c r="F74" s="369"/>
      <c r="G74" s="305"/>
      <c r="H74" s="306"/>
      <c r="I74" s="163"/>
      <c r="J74" s="164"/>
      <c r="K74" s="163"/>
      <c r="L74" s="164"/>
      <c r="M74" s="309"/>
      <c r="N74" s="310"/>
      <c r="O74" s="313"/>
      <c r="P74" s="314"/>
      <c r="Q74" s="314"/>
      <c r="R74" s="306"/>
      <c r="S74" s="358"/>
      <c r="T74" s="359"/>
      <c r="U74" s="359"/>
      <c r="V74" s="359"/>
      <c r="W74" s="360"/>
      <c r="X74" s="195" t="s">
        <v>18</v>
      </c>
      <c r="Y74" s="118"/>
      <c r="Z74" s="119"/>
      <c r="AA74" s="214"/>
      <c r="AB74" s="215"/>
      <c r="AC74" s="215"/>
      <c r="AD74" s="215"/>
      <c r="AE74" s="215"/>
      <c r="AF74" s="215"/>
      <c r="AG74" s="216"/>
      <c r="AH74" s="214"/>
      <c r="AI74" s="215"/>
      <c r="AJ74" s="215"/>
      <c r="AK74" s="215"/>
      <c r="AL74" s="215"/>
      <c r="AM74" s="215"/>
      <c r="AN74" s="216"/>
      <c r="AO74" s="214"/>
      <c r="AP74" s="215"/>
      <c r="AQ74" s="215"/>
      <c r="AR74" s="215"/>
      <c r="AS74" s="215"/>
      <c r="AT74" s="215"/>
      <c r="AU74" s="216"/>
      <c r="AV74" s="214"/>
      <c r="AW74" s="215"/>
      <c r="AX74" s="215"/>
      <c r="AY74" s="215"/>
      <c r="AZ74" s="215"/>
      <c r="BA74" s="215"/>
      <c r="BB74" s="216"/>
      <c r="BC74" s="214"/>
      <c r="BD74" s="215"/>
      <c r="BE74" s="217"/>
      <c r="BF74" s="361"/>
      <c r="BG74" s="362"/>
      <c r="BH74" s="363"/>
      <c r="BI74" s="364"/>
      <c r="BJ74" s="290"/>
      <c r="BK74" s="291"/>
      <c r="BL74" s="291"/>
      <c r="BM74" s="291"/>
      <c r="BN74" s="292"/>
    </row>
    <row r="75" spans="2:66" ht="20.25" customHeight="1" x14ac:dyDescent="0.4">
      <c r="B75" s="297"/>
      <c r="C75" s="299"/>
      <c r="D75" s="302"/>
      <c r="E75" s="223"/>
      <c r="F75" s="301"/>
      <c r="G75" s="341"/>
      <c r="H75" s="342"/>
      <c r="I75" s="207"/>
      <c r="J75" s="208">
        <f>G74</f>
        <v>0</v>
      </c>
      <c r="K75" s="207"/>
      <c r="L75" s="208">
        <f>M74</f>
        <v>0</v>
      </c>
      <c r="M75" s="343"/>
      <c r="N75" s="344"/>
      <c r="O75" s="345"/>
      <c r="P75" s="346"/>
      <c r="Q75" s="346"/>
      <c r="R75" s="342"/>
      <c r="S75" s="280"/>
      <c r="T75" s="281"/>
      <c r="U75" s="281"/>
      <c r="V75" s="281"/>
      <c r="W75" s="282"/>
      <c r="X75" s="196" t="s">
        <v>246</v>
      </c>
      <c r="Y75" s="120"/>
      <c r="Z75" s="197"/>
      <c r="AA75" s="173" t="str">
        <f>IF(AA74="","",VLOOKUP(AA74,'様式４－２'!$C$7:$L$48,10,FALSE))</f>
        <v/>
      </c>
      <c r="AB75" s="174" t="str">
        <f>IF(AB74="","",VLOOKUP(AB74,'様式４－２'!$C$7:$L$48,10,FALSE))</f>
        <v/>
      </c>
      <c r="AC75" s="174" t="str">
        <f>IF(AC74="","",VLOOKUP(AC74,'様式４－２'!$C$7:$L$48,10,FALSE))</f>
        <v/>
      </c>
      <c r="AD75" s="174" t="str">
        <f>IF(AD74="","",VLOOKUP(AD74,'様式４－２'!$C$7:$L$48,10,FALSE))</f>
        <v/>
      </c>
      <c r="AE75" s="174" t="str">
        <f>IF(AE74="","",VLOOKUP(AE74,'様式４－２'!$C$7:$L$48,10,FALSE))</f>
        <v/>
      </c>
      <c r="AF75" s="174" t="str">
        <f>IF(AF74="","",VLOOKUP(AF74,'様式４－２'!$C$7:$L$48,10,FALSE))</f>
        <v/>
      </c>
      <c r="AG75" s="175" t="str">
        <f>IF(AG74="","",VLOOKUP(AG74,'様式４－２'!$C$7:$L$48,10,FALSE))</f>
        <v/>
      </c>
      <c r="AH75" s="173" t="str">
        <f>IF(AH74="","",VLOOKUP(AH74,'様式４－２'!$C$7:$L$48,10,FALSE))</f>
        <v/>
      </c>
      <c r="AI75" s="174" t="str">
        <f>IF(AI74="","",VLOOKUP(AI74,'様式４－２'!$C$7:$L$48,10,FALSE))</f>
        <v/>
      </c>
      <c r="AJ75" s="174" t="str">
        <f>IF(AJ74="","",VLOOKUP(AJ74,'様式４－２'!$C$7:$L$48,10,FALSE))</f>
        <v/>
      </c>
      <c r="AK75" s="174" t="str">
        <f>IF(AK74="","",VLOOKUP(AK74,'様式４－２'!$C$7:$L$48,10,FALSE))</f>
        <v/>
      </c>
      <c r="AL75" s="174" t="str">
        <f>IF(AL74="","",VLOOKUP(AL74,'様式４－２'!$C$7:$L$48,10,FALSE))</f>
        <v/>
      </c>
      <c r="AM75" s="174" t="str">
        <f>IF(AM74="","",VLOOKUP(AM74,'様式４－２'!$C$7:$L$48,10,FALSE))</f>
        <v/>
      </c>
      <c r="AN75" s="175" t="str">
        <f>IF(AN74="","",VLOOKUP(AN74,'様式４－２'!$C$7:$L$48,10,FALSE))</f>
        <v/>
      </c>
      <c r="AO75" s="173" t="str">
        <f>IF(AO74="","",VLOOKUP(AO74,'様式４－２'!$C$7:$L$48,10,FALSE))</f>
        <v/>
      </c>
      <c r="AP75" s="174" t="str">
        <f>IF(AP74="","",VLOOKUP(AP74,'様式４－２'!$C$7:$L$48,10,FALSE))</f>
        <v/>
      </c>
      <c r="AQ75" s="174" t="str">
        <f>IF(AQ74="","",VLOOKUP(AQ74,'様式４－２'!$C$7:$L$48,10,FALSE))</f>
        <v/>
      </c>
      <c r="AR75" s="174" t="str">
        <f>IF(AR74="","",VLOOKUP(AR74,'様式４－２'!$C$7:$L$48,10,FALSE))</f>
        <v/>
      </c>
      <c r="AS75" s="174" t="str">
        <f>IF(AS74="","",VLOOKUP(AS74,'様式４－２'!$C$7:$L$48,10,FALSE))</f>
        <v/>
      </c>
      <c r="AT75" s="174" t="str">
        <f>IF(AT74="","",VLOOKUP(AT74,'様式４－２'!$C$7:$L$48,10,FALSE))</f>
        <v/>
      </c>
      <c r="AU75" s="175" t="str">
        <f>IF(AU74="","",VLOOKUP(AU74,'様式４－２'!$C$7:$L$48,10,FALSE))</f>
        <v/>
      </c>
      <c r="AV75" s="173" t="str">
        <f>IF(AV74="","",VLOOKUP(AV74,'様式４－２'!$C$7:$L$48,10,FALSE))</f>
        <v/>
      </c>
      <c r="AW75" s="174" t="str">
        <f>IF(AW74="","",VLOOKUP(AW74,'様式４－２'!$C$7:$L$48,10,FALSE))</f>
        <v/>
      </c>
      <c r="AX75" s="174" t="str">
        <f>IF(AX74="","",VLOOKUP(AX74,'様式４－２'!$C$7:$L$48,10,FALSE))</f>
        <v/>
      </c>
      <c r="AY75" s="174" t="str">
        <f>IF(AY74="","",VLOOKUP(AY74,'様式４－２'!$C$7:$L$48,10,FALSE))</f>
        <v/>
      </c>
      <c r="AZ75" s="174" t="str">
        <f>IF(AZ74="","",VLOOKUP(AZ74,'様式４－２'!$C$7:$L$48,10,FALSE))</f>
        <v/>
      </c>
      <c r="BA75" s="174" t="str">
        <f>IF(BA74="","",VLOOKUP(BA74,'様式４－２'!$C$7:$L$48,10,FALSE))</f>
        <v/>
      </c>
      <c r="BB75" s="175" t="str">
        <f>IF(BB74="","",VLOOKUP(BB74,'様式４－２'!$C$7:$L$48,10,FALSE))</f>
        <v/>
      </c>
      <c r="BC75" s="173" t="str">
        <f>IF(BC74="","",VLOOKUP(BC74,'様式４－２'!$C$7:$L$48,10,FALSE))</f>
        <v/>
      </c>
      <c r="BD75" s="174" t="str">
        <f>IF(BD74="","",VLOOKUP(BD74,'様式４－２'!$C$7:$L$48,10,FALSE))</f>
        <v/>
      </c>
      <c r="BE75" s="174" t="str">
        <f>IF(BE74="","",VLOOKUP(BE74,'様式４－２'!$C$7:$L$48,10,FALSE))</f>
        <v/>
      </c>
      <c r="BF75" s="338">
        <f>IF($BI$4="４週",SUM(AA75:BB75),IF($BI$4="暦月",SUM(AA75:BE75),""))</f>
        <v>0</v>
      </c>
      <c r="BG75" s="339"/>
      <c r="BH75" s="340">
        <f>IF($BI$4="４週",BF75/4,IF($BI$4="暦月",(BF75/($BI$9/7)),""))</f>
        <v>0</v>
      </c>
      <c r="BI75" s="339"/>
      <c r="BJ75" s="335"/>
      <c r="BK75" s="336"/>
      <c r="BL75" s="336"/>
      <c r="BM75" s="336"/>
      <c r="BN75" s="337"/>
    </row>
    <row r="76" spans="2:66" ht="20.25" customHeight="1" x14ac:dyDescent="0.4">
      <c r="B76" s="296">
        <f>B74+1</f>
        <v>30</v>
      </c>
      <c r="C76" s="298"/>
      <c r="D76" s="300"/>
      <c r="E76" s="223"/>
      <c r="F76" s="301"/>
      <c r="G76" s="303"/>
      <c r="H76" s="304"/>
      <c r="I76" s="163"/>
      <c r="J76" s="164"/>
      <c r="K76" s="163"/>
      <c r="L76" s="164"/>
      <c r="M76" s="307"/>
      <c r="N76" s="308"/>
      <c r="O76" s="311"/>
      <c r="P76" s="312"/>
      <c r="Q76" s="312"/>
      <c r="R76" s="304"/>
      <c r="S76" s="280"/>
      <c r="T76" s="281"/>
      <c r="U76" s="281"/>
      <c r="V76" s="281"/>
      <c r="W76" s="282"/>
      <c r="X76" s="195" t="s">
        <v>18</v>
      </c>
      <c r="Y76" s="118"/>
      <c r="Z76" s="119"/>
      <c r="AA76" s="105"/>
      <c r="AB76" s="106"/>
      <c r="AC76" s="106"/>
      <c r="AD76" s="106"/>
      <c r="AE76" s="106"/>
      <c r="AF76" s="106"/>
      <c r="AG76" s="107"/>
      <c r="AH76" s="105"/>
      <c r="AI76" s="106"/>
      <c r="AJ76" s="106"/>
      <c r="AK76" s="106"/>
      <c r="AL76" s="106"/>
      <c r="AM76" s="106"/>
      <c r="AN76" s="107"/>
      <c r="AO76" s="105"/>
      <c r="AP76" s="106"/>
      <c r="AQ76" s="106"/>
      <c r="AR76" s="106"/>
      <c r="AS76" s="106"/>
      <c r="AT76" s="106"/>
      <c r="AU76" s="107"/>
      <c r="AV76" s="105"/>
      <c r="AW76" s="106"/>
      <c r="AX76" s="106"/>
      <c r="AY76" s="106"/>
      <c r="AZ76" s="106"/>
      <c r="BA76" s="106"/>
      <c r="BB76" s="107"/>
      <c r="BC76" s="105"/>
      <c r="BD76" s="106"/>
      <c r="BE76" s="108"/>
      <c r="BF76" s="283"/>
      <c r="BG76" s="284"/>
      <c r="BH76" s="285"/>
      <c r="BI76" s="286"/>
      <c r="BJ76" s="287"/>
      <c r="BK76" s="288"/>
      <c r="BL76" s="288"/>
      <c r="BM76" s="288"/>
      <c r="BN76" s="289"/>
    </row>
    <row r="77" spans="2:66" ht="20.25" customHeight="1" x14ac:dyDescent="0.4">
      <c r="B77" s="297"/>
      <c r="C77" s="299"/>
      <c r="D77" s="302"/>
      <c r="E77" s="223"/>
      <c r="F77" s="301"/>
      <c r="G77" s="341"/>
      <c r="H77" s="342"/>
      <c r="I77" s="207"/>
      <c r="J77" s="208">
        <f>G76</f>
        <v>0</v>
      </c>
      <c r="K77" s="207"/>
      <c r="L77" s="208">
        <f>M76</f>
        <v>0</v>
      </c>
      <c r="M77" s="343"/>
      <c r="N77" s="344"/>
      <c r="O77" s="345"/>
      <c r="P77" s="346"/>
      <c r="Q77" s="346"/>
      <c r="R77" s="342"/>
      <c r="S77" s="280"/>
      <c r="T77" s="281"/>
      <c r="U77" s="281"/>
      <c r="V77" s="281"/>
      <c r="W77" s="282"/>
      <c r="X77" s="196" t="s">
        <v>246</v>
      </c>
      <c r="Y77" s="120"/>
      <c r="Z77" s="197"/>
      <c r="AA77" s="173" t="str">
        <f>IF(AA76="","",VLOOKUP(AA76,'様式４－２'!$C$7:$L$48,10,FALSE))</f>
        <v/>
      </c>
      <c r="AB77" s="174" t="str">
        <f>IF(AB76="","",VLOOKUP(AB76,'様式４－２'!$C$7:$L$48,10,FALSE))</f>
        <v/>
      </c>
      <c r="AC77" s="174" t="str">
        <f>IF(AC76="","",VLOOKUP(AC76,'様式４－２'!$C$7:$L$48,10,FALSE))</f>
        <v/>
      </c>
      <c r="AD77" s="174" t="str">
        <f>IF(AD76="","",VLOOKUP(AD76,'様式４－２'!$C$7:$L$48,10,FALSE))</f>
        <v/>
      </c>
      <c r="AE77" s="174" t="str">
        <f>IF(AE76="","",VLOOKUP(AE76,'様式４－２'!$C$7:$L$48,10,FALSE))</f>
        <v/>
      </c>
      <c r="AF77" s="174" t="str">
        <f>IF(AF76="","",VLOOKUP(AF76,'様式４－２'!$C$7:$L$48,10,FALSE))</f>
        <v/>
      </c>
      <c r="AG77" s="175" t="str">
        <f>IF(AG76="","",VLOOKUP(AG76,'様式４－２'!$C$7:$L$48,10,FALSE))</f>
        <v/>
      </c>
      <c r="AH77" s="173" t="str">
        <f>IF(AH76="","",VLOOKUP(AH76,'様式４－２'!$C$7:$L$48,10,FALSE))</f>
        <v/>
      </c>
      <c r="AI77" s="174" t="str">
        <f>IF(AI76="","",VLOOKUP(AI76,'様式４－２'!$C$7:$L$48,10,FALSE))</f>
        <v/>
      </c>
      <c r="AJ77" s="174" t="str">
        <f>IF(AJ76="","",VLOOKUP(AJ76,'様式４－２'!$C$7:$L$48,10,FALSE))</f>
        <v/>
      </c>
      <c r="AK77" s="174" t="str">
        <f>IF(AK76="","",VLOOKUP(AK76,'様式４－２'!$C$7:$L$48,10,FALSE))</f>
        <v/>
      </c>
      <c r="AL77" s="174" t="str">
        <f>IF(AL76="","",VLOOKUP(AL76,'様式４－２'!$C$7:$L$48,10,FALSE))</f>
        <v/>
      </c>
      <c r="AM77" s="174" t="str">
        <f>IF(AM76="","",VLOOKUP(AM76,'様式４－２'!$C$7:$L$48,10,FALSE))</f>
        <v/>
      </c>
      <c r="AN77" s="175" t="str">
        <f>IF(AN76="","",VLOOKUP(AN76,'様式４－２'!$C$7:$L$48,10,FALSE))</f>
        <v/>
      </c>
      <c r="AO77" s="173" t="str">
        <f>IF(AO76="","",VLOOKUP(AO76,'様式４－２'!$C$7:$L$48,10,FALSE))</f>
        <v/>
      </c>
      <c r="AP77" s="174" t="str">
        <f>IF(AP76="","",VLOOKUP(AP76,'様式４－２'!$C$7:$L$48,10,FALSE))</f>
        <v/>
      </c>
      <c r="AQ77" s="174" t="str">
        <f>IF(AQ76="","",VLOOKUP(AQ76,'様式４－２'!$C$7:$L$48,10,FALSE))</f>
        <v/>
      </c>
      <c r="AR77" s="174" t="str">
        <f>IF(AR76="","",VLOOKUP(AR76,'様式４－２'!$C$7:$L$48,10,FALSE))</f>
        <v/>
      </c>
      <c r="AS77" s="174" t="str">
        <f>IF(AS76="","",VLOOKUP(AS76,'様式４－２'!$C$7:$L$48,10,FALSE))</f>
        <v/>
      </c>
      <c r="AT77" s="174" t="str">
        <f>IF(AT76="","",VLOOKUP(AT76,'様式４－２'!$C$7:$L$48,10,FALSE))</f>
        <v/>
      </c>
      <c r="AU77" s="175" t="str">
        <f>IF(AU76="","",VLOOKUP(AU76,'様式４－２'!$C$7:$L$48,10,FALSE))</f>
        <v/>
      </c>
      <c r="AV77" s="173" t="str">
        <f>IF(AV76="","",VLOOKUP(AV76,'様式４－２'!$C$7:$L$48,10,FALSE))</f>
        <v/>
      </c>
      <c r="AW77" s="174" t="str">
        <f>IF(AW76="","",VLOOKUP(AW76,'様式４－２'!$C$7:$L$48,10,FALSE))</f>
        <v/>
      </c>
      <c r="AX77" s="174" t="str">
        <f>IF(AX76="","",VLOOKUP(AX76,'様式４－２'!$C$7:$L$48,10,FALSE))</f>
        <v/>
      </c>
      <c r="AY77" s="174" t="str">
        <f>IF(AY76="","",VLOOKUP(AY76,'様式４－２'!$C$7:$L$48,10,FALSE))</f>
        <v/>
      </c>
      <c r="AZ77" s="174" t="str">
        <f>IF(AZ76="","",VLOOKUP(AZ76,'様式４－２'!$C$7:$L$48,10,FALSE))</f>
        <v/>
      </c>
      <c r="BA77" s="174" t="str">
        <f>IF(BA76="","",VLOOKUP(BA76,'様式４－２'!$C$7:$L$48,10,FALSE))</f>
        <v/>
      </c>
      <c r="BB77" s="175" t="str">
        <f>IF(BB76="","",VLOOKUP(BB76,'様式４－２'!$C$7:$L$48,10,FALSE))</f>
        <v/>
      </c>
      <c r="BC77" s="173" t="str">
        <f>IF(BC76="","",VLOOKUP(BC76,'様式４－２'!$C$7:$L$48,10,FALSE))</f>
        <v/>
      </c>
      <c r="BD77" s="174" t="str">
        <f>IF(BD76="","",VLOOKUP(BD76,'様式４－２'!$C$7:$L$48,10,FALSE))</f>
        <v/>
      </c>
      <c r="BE77" s="174" t="str">
        <f>IF(BE76="","",VLOOKUP(BE76,'様式４－２'!$C$7:$L$48,10,FALSE))</f>
        <v/>
      </c>
      <c r="BF77" s="338">
        <f>IF($BI$4="４週",SUM(AA77:BB77),IF($BI$4="暦月",SUM(AA77:BE77),""))</f>
        <v>0</v>
      </c>
      <c r="BG77" s="339"/>
      <c r="BH77" s="340">
        <f>IF($BI$4="４週",BF77/4,IF($BI$4="暦月",(BF77/($BI$9/7)),""))</f>
        <v>0</v>
      </c>
      <c r="BI77" s="339"/>
      <c r="BJ77" s="335"/>
      <c r="BK77" s="336"/>
      <c r="BL77" s="336"/>
      <c r="BM77" s="336"/>
      <c r="BN77" s="337"/>
    </row>
    <row r="78" spans="2:66" ht="20.25" customHeight="1" x14ac:dyDescent="0.4">
      <c r="B78" s="296">
        <f>B76+1</f>
        <v>31</v>
      </c>
      <c r="C78" s="298"/>
      <c r="D78" s="300"/>
      <c r="E78" s="223"/>
      <c r="F78" s="301"/>
      <c r="G78" s="303"/>
      <c r="H78" s="304"/>
      <c r="I78" s="163"/>
      <c r="J78" s="164"/>
      <c r="K78" s="163"/>
      <c r="L78" s="164"/>
      <c r="M78" s="307"/>
      <c r="N78" s="308"/>
      <c r="O78" s="311"/>
      <c r="P78" s="312"/>
      <c r="Q78" s="312"/>
      <c r="R78" s="304"/>
      <c r="S78" s="280"/>
      <c r="T78" s="281"/>
      <c r="U78" s="281"/>
      <c r="V78" s="281"/>
      <c r="W78" s="282"/>
      <c r="X78" s="195" t="s">
        <v>18</v>
      </c>
      <c r="Y78" s="118"/>
      <c r="Z78" s="119"/>
      <c r="AA78" s="105"/>
      <c r="AB78" s="106"/>
      <c r="AC78" s="106"/>
      <c r="AD78" s="106"/>
      <c r="AE78" s="106"/>
      <c r="AF78" s="106"/>
      <c r="AG78" s="107"/>
      <c r="AH78" s="105"/>
      <c r="AI78" s="106"/>
      <c r="AJ78" s="106"/>
      <c r="AK78" s="106"/>
      <c r="AL78" s="106"/>
      <c r="AM78" s="106"/>
      <c r="AN78" s="107"/>
      <c r="AO78" s="105"/>
      <c r="AP78" s="106"/>
      <c r="AQ78" s="106"/>
      <c r="AR78" s="106"/>
      <c r="AS78" s="106"/>
      <c r="AT78" s="106"/>
      <c r="AU78" s="107"/>
      <c r="AV78" s="105"/>
      <c r="AW78" s="106"/>
      <c r="AX78" s="106"/>
      <c r="AY78" s="106"/>
      <c r="AZ78" s="106"/>
      <c r="BA78" s="106"/>
      <c r="BB78" s="107"/>
      <c r="BC78" s="105"/>
      <c r="BD78" s="106"/>
      <c r="BE78" s="108"/>
      <c r="BF78" s="283"/>
      <c r="BG78" s="284"/>
      <c r="BH78" s="285"/>
      <c r="BI78" s="286"/>
      <c r="BJ78" s="287"/>
      <c r="BK78" s="288"/>
      <c r="BL78" s="288"/>
      <c r="BM78" s="288"/>
      <c r="BN78" s="289"/>
    </row>
    <row r="79" spans="2:66" ht="20.25" customHeight="1" x14ac:dyDescent="0.4">
      <c r="B79" s="297"/>
      <c r="C79" s="299"/>
      <c r="D79" s="302"/>
      <c r="E79" s="223"/>
      <c r="F79" s="301"/>
      <c r="G79" s="341"/>
      <c r="H79" s="342"/>
      <c r="I79" s="207"/>
      <c r="J79" s="208">
        <f>G78</f>
        <v>0</v>
      </c>
      <c r="K79" s="207"/>
      <c r="L79" s="208">
        <f>M78</f>
        <v>0</v>
      </c>
      <c r="M79" s="343"/>
      <c r="N79" s="344"/>
      <c r="O79" s="345"/>
      <c r="P79" s="346"/>
      <c r="Q79" s="346"/>
      <c r="R79" s="342"/>
      <c r="S79" s="280"/>
      <c r="T79" s="281"/>
      <c r="U79" s="281"/>
      <c r="V79" s="281"/>
      <c r="W79" s="282"/>
      <c r="X79" s="196" t="s">
        <v>246</v>
      </c>
      <c r="Y79" s="120"/>
      <c r="Z79" s="197"/>
      <c r="AA79" s="173" t="str">
        <f>IF(AA78="","",VLOOKUP(AA78,'様式４－２'!$C$7:$L$48,10,FALSE))</f>
        <v/>
      </c>
      <c r="AB79" s="174" t="str">
        <f>IF(AB78="","",VLOOKUP(AB78,'様式４－２'!$C$7:$L$48,10,FALSE))</f>
        <v/>
      </c>
      <c r="AC79" s="174" t="str">
        <f>IF(AC78="","",VLOOKUP(AC78,'様式４－２'!$C$7:$L$48,10,FALSE))</f>
        <v/>
      </c>
      <c r="AD79" s="174" t="str">
        <f>IF(AD78="","",VLOOKUP(AD78,'様式４－２'!$C$7:$L$48,10,FALSE))</f>
        <v/>
      </c>
      <c r="AE79" s="174" t="str">
        <f>IF(AE78="","",VLOOKUP(AE78,'様式４－２'!$C$7:$L$48,10,FALSE))</f>
        <v/>
      </c>
      <c r="AF79" s="174" t="str">
        <f>IF(AF78="","",VLOOKUP(AF78,'様式４－２'!$C$7:$L$48,10,FALSE))</f>
        <v/>
      </c>
      <c r="AG79" s="175" t="str">
        <f>IF(AG78="","",VLOOKUP(AG78,'様式４－２'!$C$7:$L$48,10,FALSE))</f>
        <v/>
      </c>
      <c r="AH79" s="173" t="str">
        <f>IF(AH78="","",VLOOKUP(AH78,'様式４－２'!$C$7:$L$48,10,FALSE))</f>
        <v/>
      </c>
      <c r="AI79" s="174" t="str">
        <f>IF(AI78="","",VLOOKUP(AI78,'様式４－２'!$C$7:$L$48,10,FALSE))</f>
        <v/>
      </c>
      <c r="AJ79" s="174" t="str">
        <f>IF(AJ78="","",VLOOKUP(AJ78,'様式４－２'!$C$7:$L$48,10,FALSE))</f>
        <v/>
      </c>
      <c r="AK79" s="174" t="str">
        <f>IF(AK78="","",VLOOKUP(AK78,'様式４－２'!$C$7:$L$48,10,FALSE))</f>
        <v/>
      </c>
      <c r="AL79" s="174" t="str">
        <f>IF(AL78="","",VLOOKUP(AL78,'様式４－２'!$C$7:$L$48,10,FALSE))</f>
        <v/>
      </c>
      <c r="AM79" s="174" t="str">
        <f>IF(AM78="","",VLOOKUP(AM78,'様式４－２'!$C$7:$L$48,10,FALSE))</f>
        <v/>
      </c>
      <c r="AN79" s="175" t="str">
        <f>IF(AN78="","",VLOOKUP(AN78,'様式４－２'!$C$7:$L$48,10,FALSE))</f>
        <v/>
      </c>
      <c r="AO79" s="173" t="str">
        <f>IF(AO78="","",VLOOKUP(AO78,'様式４－２'!$C$7:$L$48,10,FALSE))</f>
        <v/>
      </c>
      <c r="AP79" s="174" t="str">
        <f>IF(AP78="","",VLOOKUP(AP78,'様式４－２'!$C$7:$L$48,10,FALSE))</f>
        <v/>
      </c>
      <c r="AQ79" s="174" t="str">
        <f>IF(AQ78="","",VLOOKUP(AQ78,'様式４－２'!$C$7:$L$48,10,FALSE))</f>
        <v/>
      </c>
      <c r="AR79" s="174" t="str">
        <f>IF(AR78="","",VLOOKUP(AR78,'様式４－２'!$C$7:$L$48,10,FALSE))</f>
        <v/>
      </c>
      <c r="AS79" s="174" t="str">
        <f>IF(AS78="","",VLOOKUP(AS78,'様式４－２'!$C$7:$L$48,10,FALSE))</f>
        <v/>
      </c>
      <c r="AT79" s="174" t="str">
        <f>IF(AT78="","",VLOOKUP(AT78,'様式４－２'!$C$7:$L$48,10,FALSE))</f>
        <v/>
      </c>
      <c r="AU79" s="175" t="str">
        <f>IF(AU78="","",VLOOKUP(AU78,'様式４－２'!$C$7:$L$48,10,FALSE))</f>
        <v/>
      </c>
      <c r="AV79" s="173" t="str">
        <f>IF(AV78="","",VLOOKUP(AV78,'様式４－２'!$C$7:$L$48,10,FALSE))</f>
        <v/>
      </c>
      <c r="AW79" s="174" t="str">
        <f>IF(AW78="","",VLOOKUP(AW78,'様式４－２'!$C$7:$L$48,10,FALSE))</f>
        <v/>
      </c>
      <c r="AX79" s="174" t="str">
        <f>IF(AX78="","",VLOOKUP(AX78,'様式４－２'!$C$7:$L$48,10,FALSE))</f>
        <v/>
      </c>
      <c r="AY79" s="174" t="str">
        <f>IF(AY78="","",VLOOKUP(AY78,'様式４－２'!$C$7:$L$48,10,FALSE))</f>
        <v/>
      </c>
      <c r="AZ79" s="174" t="str">
        <f>IF(AZ78="","",VLOOKUP(AZ78,'様式４－２'!$C$7:$L$48,10,FALSE))</f>
        <v/>
      </c>
      <c r="BA79" s="174" t="str">
        <f>IF(BA78="","",VLOOKUP(BA78,'様式４－２'!$C$7:$L$48,10,FALSE))</f>
        <v/>
      </c>
      <c r="BB79" s="175" t="str">
        <f>IF(BB78="","",VLOOKUP(BB78,'様式４－２'!$C$7:$L$48,10,FALSE))</f>
        <v/>
      </c>
      <c r="BC79" s="173" t="str">
        <f>IF(BC78="","",VLOOKUP(BC78,'様式４－２'!$C$7:$L$48,10,FALSE))</f>
        <v/>
      </c>
      <c r="BD79" s="174" t="str">
        <f>IF(BD78="","",VLOOKUP(BD78,'様式４－２'!$C$7:$L$48,10,FALSE))</f>
        <v/>
      </c>
      <c r="BE79" s="174" t="str">
        <f>IF(BE78="","",VLOOKUP(BE78,'様式４－２'!$C$7:$L$48,10,FALSE))</f>
        <v/>
      </c>
      <c r="BF79" s="338">
        <f>IF($BI$4="４週",SUM(AA79:BB79),IF($BI$4="暦月",SUM(AA79:BE79),""))</f>
        <v>0</v>
      </c>
      <c r="BG79" s="339"/>
      <c r="BH79" s="340">
        <f>IF($BI$4="４週",BF79/4,IF($BI$4="暦月",(BF79/($BI$9/7)),""))</f>
        <v>0</v>
      </c>
      <c r="BI79" s="339"/>
      <c r="BJ79" s="335"/>
      <c r="BK79" s="336"/>
      <c r="BL79" s="336"/>
      <c r="BM79" s="336"/>
      <c r="BN79" s="337"/>
    </row>
    <row r="80" spans="2:66" ht="20.25" customHeight="1" x14ac:dyDescent="0.4">
      <c r="B80" s="296">
        <f>B78+1</f>
        <v>32</v>
      </c>
      <c r="C80" s="298"/>
      <c r="D80" s="300"/>
      <c r="E80" s="223"/>
      <c r="F80" s="301"/>
      <c r="G80" s="303"/>
      <c r="H80" s="304"/>
      <c r="I80" s="163"/>
      <c r="J80" s="164"/>
      <c r="K80" s="163"/>
      <c r="L80" s="164"/>
      <c r="M80" s="307"/>
      <c r="N80" s="308"/>
      <c r="O80" s="311"/>
      <c r="P80" s="312"/>
      <c r="Q80" s="312"/>
      <c r="R80" s="304"/>
      <c r="S80" s="280"/>
      <c r="T80" s="281"/>
      <c r="U80" s="281"/>
      <c r="V80" s="281"/>
      <c r="W80" s="282"/>
      <c r="X80" s="195" t="s">
        <v>18</v>
      </c>
      <c r="Y80" s="118"/>
      <c r="Z80" s="119"/>
      <c r="AA80" s="105"/>
      <c r="AB80" s="106"/>
      <c r="AC80" s="106"/>
      <c r="AD80" s="106"/>
      <c r="AE80" s="106"/>
      <c r="AF80" s="106"/>
      <c r="AG80" s="107"/>
      <c r="AH80" s="105"/>
      <c r="AI80" s="106"/>
      <c r="AJ80" s="106"/>
      <c r="AK80" s="106"/>
      <c r="AL80" s="106"/>
      <c r="AM80" s="106"/>
      <c r="AN80" s="107"/>
      <c r="AO80" s="105"/>
      <c r="AP80" s="106"/>
      <c r="AQ80" s="106"/>
      <c r="AR80" s="106"/>
      <c r="AS80" s="106"/>
      <c r="AT80" s="106"/>
      <c r="AU80" s="107"/>
      <c r="AV80" s="105"/>
      <c r="AW80" s="106"/>
      <c r="AX80" s="106"/>
      <c r="AY80" s="106"/>
      <c r="AZ80" s="106"/>
      <c r="BA80" s="106"/>
      <c r="BB80" s="107"/>
      <c r="BC80" s="105"/>
      <c r="BD80" s="106"/>
      <c r="BE80" s="108"/>
      <c r="BF80" s="283"/>
      <c r="BG80" s="284"/>
      <c r="BH80" s="285"/>
      <c r="BI80" s="286"/>
      <c r="BJ80" s="287"/>
      <c r="BK80" s="288"/>
      <c r="BL80" s="288"/>
      <c r="BM80" s="288"/>
      <c r="BN80" s="289"/>
    </row>
    <row r="81" spans="2:66" ht="20.25" customHeight="1" x14ac:dyDescent="0.4">
      <c r="B81" s="297"/>
      <c r="C81" s="299"/>
      <c r="D81" s="302"/>
      <c r="E81" s="223"/>
      <c r="F81" s="301"/>
      <c r="G81" s="341"/>
      <c r="H81" s="342"/>
      <c r="I81" s="207"/>
      <c r="J81" s="208">
        <f>G80</f>
        <v>0</v>
      </c>
      <c r="K81" s="207"/>
      <c r="L81" s="208">
        <f>M80</f>
        <v>0</v>
      </c>
      <c r="M81" s="343"/>
      <c r="N81" s="344"/>
      <c r="O81" s="345"/>
      <c r="P81" s="346"/>
      <c r="Q81" s="346"/>
      <c r="R81" s="342"/>
      <c r="S81" s="280"/>
      <c r="T81" s="281"/>
      <c r="U81" s="281"/>
      <c r="V81" s="281"/>
      <c r="W81" s="282"/>
      <c r="X81" s="196" t="s">
        <v>246</v>
      </c>
      <c r="Y81" s="120"/>
      <c r="Z81" s="197"/>
      <c r="AA81" s="173" t="str">
        <f>IF(AA80="","",VLOOKUP(AA80,'様式４－２'!$C$7:$L$48,10,FALSE))</f>
        <v/>
      </c>
      <c r="AB81" s="174" t="str">
        <f>IF(AB80="","",VLOOKUP(AB80,'様式４－２'!$C$7:$L$48,10,FALSE))</f>
        <v/>
      </c>
      <c r="AC81" s="174" t="str">
        <f>IF(AC80="","",VLOOKUP(AC80,'様式４－２'!$C$7:$L$48,10,FALSE))</f>
        <v/>
      </c>
      <c r="AD81" s="174" t="str">
        <f>IF(AD80="","",VLOOKUP(AD80,'様式４－２'!$C$7:$L$48,10,FALSE))</f>
        <v/>
      </c>
      <c r="AE81" s="174" t="str">
        <f>IF(AE80="","",VLOOKUP(AE80,'様式４－２'!$C$7:$L$48,10,FALSE))</f>
        <v/>
      </c>
      <c r="AF81" s="174" t="str">
        <f>IF(AF80="","",VLOOKUP(AF80,'様式４－２'!$C$7:$L$48,10,FALSE))</f>
        <v/>
      </c>
      <c r="AG81" s="175" t="str">
        <f>IF(AG80="","",VLOOKUP(AG80,'様式４－２'!$C$7:$L$48,10,FALSE))</f>
        <v/>
      </c>
      <c r="AH81" s="173" t="str">
        <f>IF(AH80="","",VLOOKUP(AH80,'様式４－２'!$C$7:$L$48,10,FALSE))</f>
        <v/>
      </c>
      <c r="AI81" s="174" t="str">
        <f>IF(AI80="","",VLOOKUP(AI80,'様式４－２'!$C$7:$L$48,10,FALSE))</f>
        <v/>
      </c>
      <c r="AJ81" s="174" t="str">
        <f>IF(AJ80="","",VLOOKUP(AJ80,'様式４－２'!$C$7:$L$48,10,FALSE))</f>
        <v/>
      </c>
      <c r="AK81" s="174" t="str">
        <f>IF(AK80="","",VLOOKUP(AK80,'様式４－２'!$C$7:$L$48,10,FALSE))</f>
        <v/>
      </c>
      <c r="AL81" s="174" t="str">
        <f>IF(AL80="","",VLOOKUP(AL80,'様式４－２'!$C$7:$L$48,10,FALSE))</f>
        <v/>
      </c>
      <c r="AM81" s="174" t="str">
        <f>IF(AM80="","",VLOOKUP(AM80,'様式４－２'!$C$7:$L$48,10,FALSE))</f>
        <v/>
      </c>
      <c r="AN81" s="175" t="str">
        <f>IF(AN80="","",VLOOKUP(AN80,'様式４－２'!$C$7:$L$48,10,FALSE))</f>
        <v/>
      </c>
      <c r="AO81" s="173" t="str">
        <f>IF(AO80="","",VLOOKUP(AO80,'様式４－２'!$C$7:$L$48,10,FALSE))</f>
        <v/>
      </c>
      <c r="AP81" s="174" t="str">
        <f>IF(AP80="","",VLOOKUP(AP80,'様式４－２'!$C$7:$L$48,10,FALSE))</f>
        <v/>
      </c>
      <c r="AQ81" s="174" t="str">
        <f>IF(AQ80="","",VLOOKUP(AQ80,'様式４－２'!$C$7:$L$48,10,FALSE))</f>
        <v/>
      </c>
      <c r="AR81" s="174" t="str">
        <f>IF(AR80="","",VLOOKUP(AR80,'様式４－２'!$C$7:$L$48,10,FALSE))</f>
        <v/>
      </c>
      <c r="AS81" s="174" t="str">
        <f>IF(AS80="","",VLOOKUP(AS80,'様式４－２'!$C$7:$L$48,10,FALSE))</f>
        <v/>
      </c>
      <c r="AT81" s="174" t="str">
        <f>IF(AT80="","",VLOOKUP(AT80,'様式４－２'!$C$7:$L$48,10,FALSE))</f>
        <v/>
      </c>
      <c r="AU81" s="175" t="str">
        <f>IF(AU80="","",VLOOKUP(AU80,'様式４－２'!$C$7:$L$48,10,FALSE))</f>
        <v/>
      </c>
      <c r="AV81" s="173" t="str">
        <f>IF(AV80="","",VLOOKUP(AV80,'様式４－２'!$C$7:$L$48,10,FALSE))</f>
        <v/>
      </c>
      <c r="AW81" s="174" t="str">
        <f>IF(AW80="","",VLOOKUP(AW80,'様式４－２'!$C$7:$L$48,10,FALSE))</f>
        <v/>
      </c>
      <c r="AX81" s="174" t="str">
        <f>IF(AX80="","",VLOOKUP(AX80,'様式４－２'!$C$7:$L$48,10,FALSE))</f>
        <v/>
      </c>
      <c r="AY81" s="174" t="str">
        <f>IF(AY80="","",VLOOKUP(AY80,'様式４－２'!$C$7:$L$48,10,FALSE))</f>
        <v/>
      </c>
      <c r="AZ81" s="174" t="str">
        <f>IF(AZ80="","",VLOOKUP(AZ80,'様式４－２'!$C$7:$L$48,10,FALSE))</f>
        <v/>
      </c>
      <c r="BA81" s="174" t="str">
        <f>IF(BA80="","",VLOOKUP(BA80,'様式４－２'!$C$7:$L$48,10,FALSE))</f>
        <v/>
      </c>
      <c r="BB81" s="175" t="str">
        <f>IF(BB80="","",VLOOKUP(BB80,'様式４－２'!$C$7:$L$48,10,FALSE))</f>
        <v/>
      </c>
      <c r="BC81" s="173" t="str">
        <f>IF(BC80="","",VLOOKUP(BC80,'様式４－２'!$C$7:$L$48,10,FALSE))</f>
        <v/>
      </c>
      <c r="BD81" s="174" t="str">
        <f>IF(BD80="","",VLOOKUP(BD80,'様式４－２'!$C$7:$L$48,10,FALSE))</f>
        <v/>
      </c>
      <c r="BE81" s="174" t="str">
        <f>IF(BE80="","",VLOOKUP(BE80,'様式４－２'!$C$7:$L$48,10,FALSE))</f>
        <v/>
      </c>
      <c r="BF81" s="338">
        <f>IF($BI$4="４週",SUM(AA81:BB81),IF($BI$4="暦月",SUM(AA81:BE81),""))</f>
        <v>0</v>
      </c>
      <c r="BG81" s="339"/>
      <c r="BH81" s="340">
        <f>IF($BI$4="４週",BF81/4,IF($BI$4="暦月",(BF81/($BI$9/7)),""))</f>
        <v>0</v>
      </c>
      <c r="BI81" s="339"/>
      <c r="BJ81" s="335"/>
      <c r="BK81" s="336"/>
      <c r="BL81" s="336"/>
      <c r="BM81" s="336"/>
      <c r="BN81" s="337"/>
    </row>
    <row r="82" spans="2:66" ht="20.25" customHeight="1" x14ac:dyDescent="0.4">
      <c r="B82" s="296">
        <f>B80+1</f>
        <v>33</v>
      </c>
      <c r="C82" s="298"/>
      <c r="D82" s="300"/>
      <c r="E82" s="223"/>
      <c r="F82" s="301"/>
      <c r="G82" s="303"/>
      <c r="H82" s="304"/>
      <c r="I82" s="163"/>
      <c r="J82" s="164"/>
      <c r="K82" s="163"/>
      <c r="L82" s="164"/>
      <c r="M82" s="307"/>
      <c r="N82" s="308"/>
      <c r="O82" s="311"/>
      <c r="P82" s="312"/>
      <c r="Q82" s="312"/>
      <c r="R82" s="304"/>
      <c r="S82" s="280"/>
      <c r="T82" s="281"/>
      <c r="U82" s="281"/>
      <c r="V82" s="281"/>
      <c r="W82" s="282"/>
      <c r="X82" s="195" t="s">
        <v>18</v>
      </c>
      <c r="Y82" s="118"/>
      <c r="Z82" s="119"/>
      <c r="AA82" s="105"/>
      <c r="AB82" s="106"/>
      <c r="AC82" s="106"/>
      <c r="AD82" s="106"/>
      <c r="AE82" s="106"/>
      <c r="AF82" s="106"/>
      <c r="AG82" s="107"/>
      <c r="AH82" s="105"/>
      <c r="AI82" s="106"/>
      <c r="AJ82" s="106"/>
      <c r="AK82" s="106"/>
      <c r="AL82" s="106"/>
      <c r="AM82" s="106"/>
      <c r="AN82" s="107"/>
      <c r="AO82" s="105"/>
      <c r="AP82" s="106"/>
      <c r="AQ82" s="106"/>
      <c r="AR82" s="106"/>
      <c r="AS82" s="106"/>
      <c r="AT82" s="106"/>
      <c r="AU82" s="107"/>
      <c r="AV82" s="105"/>
      <c r="AW82" s="106"/>
      <c r="AX82" s="106"/>
      <c r="AY82" s="106"/>
      <c r="AZ82" s="106"/>
      <c r="BA82" s="106"/>
      <c r="BB82" s="107"/>
      <c r="BC82" s="105"/>
      <c r="BD82" s="106"/>
      <c r="BE82" s="108"/>
      <c r="BF82" s="283"/>
      <c r="BG82" s="284"/>
      <c r="BH82" s="285"/>
      <c r="BI82" s="286"/>
      <c r="BJ82" s="287"/>
      <c r="BK82" s="288"/>
      <c r="BL82" s="288"/>
      <c r="BM82" s="288"/>
      <c r="BN82" s="289"/>
    </row>
    <row r="83" spans="2:66" ht="20.25" customHeight="1" x14ac:dyDescent="0.4">
      <c r="B83" s="297"/>
      <c r="C83" s="299"/>
      <c r="D83" s="302"/>
      <c r="E83" s="223"/>
      <c r="F83" s="301"/>
      <c r="G83" s="341"/>
      <c r="H83" s="342"/>
      <c r="I83" s="207"/>
      <c r="J83" s="208">
        <f>G82</f>
        <v>0</v>
      </c>
      <c r="K83" s="207"/>
      <c r="L83" s="208">
        <f>M82</f>
        <v>0</v>
      </c>
      <c r="M83" s="343"/>
      <c r="N83" s="344"/>
      <c r="O83" s="345"/>
      <c r="P83" s="346"/>
      <c r="Q83" s="346"/>
      <c r="R83" s="342"/>
      <c r="S83" s="280"/>
      <c r="T83" s="281"/>
      <c r="U83" s="281"/>
      <c r="V83" s="281"/>
      <c r="W83" s="282"/>
      <c r="X83" s="196" t="s">
        <v>246</v>
      </c>
      <c r="Y83" s="120"/>
      <c r="Z83" s="197"/>
      <c r="AA83" s="173" t="str">
        <f>IF(AA82="","",VLOOKUP(AA82,'様式４－２'!$C$7:$L$48,10,FALSE))</f>
        <v/>
      </c>
      <c r="AB83" s="174" t="str">
        <f>IF(AB82="","",VLOOKUP(AB82,'様式４－２'!$C$7:$L$48,10,FALSE))</f>
        <v/>
      </c>
      <c r="AC83" s="174" t="str">
        <f>IF(AC82="","",VLOOKUP(AC82,'様式４－２'!$C$7:$L$48,10,FALSE))</f>
        <v/>
      </c>
      <c r="AD83" s="174" t="str">
        <f>IF(AD82="","",VLOOKUP(AD82,'様式４－２'!$C$7:$L$48,10,FALSE))</f>
        <v/>
      </c>
      <c r="AE83" s="174" t="str">
        <f>IF(AE82="","",VLOOKUP(AE82,'様式４－２'!$C$7:$L$48,10,FALSE))</f>
        <v/>
      </c>
      <c r="AF83" s="174" t="str">
        <f>IF(AF82="","",VLOOKUP(AF82,'様式４－２'!$C$7:$L$48,10,FALSE))</f>
        <v/>
      </c>
      <c r="AG83" s="175" t="str">
        <f>IF(AG82="","",VLOOKUP(AG82,'様式４－２'!$C$7:$L$48,10,FALSE))</f>
        <v/>
      </c>
      <c r="AH83" s="173" t="str">
        <f>IF(AH82="","",VLOOKUP(AH82,'様式４－２'!$C$7:$L$48,10,FALSE))</f>
        <v/>
      </c>
      <c r="AI83" s="174" t="str">
        <f>IF(AI82="","",VLOOKUP(AI82,'様式４－２'!$C$7:$L$48,10,FALSE))</f>
        <v/>
      </c>
      <c r="AJ83" s="174" t="str">
        <f>IF(AJ82="","",VLOOKUP(AJ82,'様式４－２'!$C$7:$L$48,10,FALSE))</f>
        <v/>
      </c>
      <c r="AK83" s="174" t="str">
        <f>IF(AK82="","",VLOOKUP(AK82,'様式４－２'!$C$7:$L$48,10,FALSE))</f>
        <v/>
      </c>
      <c r="AL83" s="174" t="str">
        <f>IF(AL82="","",VLOOKUP(AL82,'様式４－２'!$C$7:$L$48,10,FALSE))</f>
        <v/>
      </c>
      <c r="AM83" s="174" t="str">
        <f>IF(AM82="","",VLOOKUP(AM82,'様式４－２'!$C$7:$L$48,10,FALSE))</f>
        <v/>
      </c>
      <c r="AN83" s="175" t="str">
        <f>IF(AN82="","",VLOOKUP(AN82,'様式４－２'!$C$7:$L$48,10,FALSE))</f>
        <v/>
      </c>
      <c r="AO83" s="173" t="str">
        <f>IF(AO82="","",VLOOKUP(AO82,'様式４－２'!$C$7:$L$48,10,FALSE))</f>
        <v/>
      </c>
      <c r="AP83" s="174" t="str">
        <f>IF(AP82="","",VLOOKUP(AP82,'様式４－２'!$C$7:$L$48,10,FALSE))</f>
        <v/>
      </c>
      <c r="AQ83" s="174" t="str">
        <f>IF(AQ82="","",VLOOKUP(AQ82,'様式４－２'!$C$7:$L$48,10,FALSE))</f>
        <v/>
      </c>
      <c r="AR83" s="174" t="str">
        <f>IF(AR82="","",VLOOKUP(AR82,'様式４－２'!$C$7:$L$48,10,FALSE))</f>
        <v/>
      </c>
      <c r="AS83" s="174" t="str">
        <f>IF(AS82="","",VLOOKUP(AS82,'様式４－２'!$C$7:$L$48,10,FALSE))</f>
        <v/>
      </c>
      <c r="AT83" s="174" t="str">
        <f>IF(AT82="","",VLOOKUP(AT82,'様式４－２'!$C$7:$L$48,10,FALSE))</f>
        <v/>
      </c>
      <c r="AU83" s="175" t="str">
        <f>IF(AU82="","",VLOOKUP(AU82,'様式４－２'!$C$7:$L$48,10,FALSE))</f>
        <v/>
      </c>
      <c r="AV83" s="173" t="str">
        <f>IF(AV82="","",VLOOKUP(AV82,'様式４－２'!$C$7:$L$48,10,FALSE))</f>
        <v/>
      </c>
      <c r="AW83" s="174" t="str">
        <f>IF(AW82="","",VLOOKUP(AW82,'様式４－２'!$C$7:$L$48,10,FALSE))</f>
        <v/>
      </c>
      <c r="AX83" s="174" t="str">
        <f>IF(AX82="","",VLOOKUP(AX82,'様式４－２'!$C$7:$L$48,10,FALSE))</f>
        <v/>
      </c>
      <c r="AY83" s="174" t="str">
        <f>IF(AY82="","",VLOOKUP(AY82,'様式４－２'!$C$7:$L$48,10,FALSE))</f>
        <v/>
      </c>
      <c r="AZ83" s="174" t="str">
        <f>IF(AZ82="","",VLOOKUP(AZ82,'様式４－２'!$C$7:$L$48,10,FALSE))</f>
        <v/>
      </c>
      <c r="BA83" s="174" t="str">
        <f>IF(BA82="","",VLOOKUP(BA82,'様式４－２'!$C$7:$L$48,10,FALSE))</f>
        <v/>
      </c>
      <c r="BB83" s="175" t="str">
        <f>IF(BB82="","",VLOOKUP(BB82,'様式４－２'!$C$7:$L$48,10,FALSE))</f>
        <v/>
      </c>
      <c r="BC83" s="173" t="str">
        <f>IF(BC82="","",VLOOKUP(BC82,'様式４－２'!$C$7:$L$48,10,FALSE))</f>
        <v/>
      </c>
      <c r="BD83" s="174" t="str">
        <f>IF(BD82="","",VLOOKUP(BD82,'様式４－２'!$C$7:$L$48,10,FALSE))</f>
        <v/>
      </c>
      <c r="BE83" s="174" t="str">
        <f>IF(BE82="","",VLOOKUP(BE82,'様式４－２'!$C$7:$L$48,10,FALSE))</f>
        <v/>
      </c>
      <c r="BF83" s="338">
        <f>IF($BI$4="４週",SUM(AA83:BB83),IF($BI$4="暦月",SUM(AA83:BE83),""))</f>
        <v>0</v>
      </c>
      <c r="BG83" s="339"/>
      <c r="BH83" s="340">
        <f>IF($BI$4="４週",BF83/4,IF($BI$4="暦月",(BF83/($BI$9/7)),""))</f>
        <v>0</v>
      </c>
      <c r="BI83" s="339"/>
      <c r="BJ83" s="335"/>
      <c r="BK83" s="336"/>
      <c r="BL83" s="336"/>
      <c r="BM83" s="336"/>
      <c r="BN83" s="337"/>
    </row>
    <row r="84" spans="2:66" ht="20.25" customHeight="1" x14ac:dyDescent="0.4">
      <c r="B84" s="296">
        <f>B82+1</f>
        <v>34</v>
      </c>
      <c r="C84" s="298"/>
      <c r="D84" s="300"/>
      <c r="E84" s="223"/>
      <c r="F84" s="301"/>
      <c r="G84" s="303"/>
      <c r="H84" s="304"/>
      <c r="I84" s="163"/>
      <c r="J84" s="164"/>
      <c r="K84" s="163"/>
      <c r="L84" s="164"/>
      <c r="M84" s="307"/>
      <c r="N84" s="308"/>
      <c r="O84" s="311"/>
      <c r="P84" s="312"/>
      <c r="Q84" s="312"/>
      <c r="R84" s="304"/>
      <c r="S84" s="280"/>
      <c r="T84" s="281"/>
      <c r="U84" s="281"/>
      <c r="V84" s="281"/>
      <c r="W84" s="282"/>
      <c r="X84" s="195" t="s">
        <v>18</v>
      </c>
      <c r="Y84" s="118"/>
      <c r="Z84" s="119"/>
      <c r="AA84" s="105"/>
      <c r="AB84" s="106"/>
      <c r="AC84" s="106"/>
      <c r="AD84" s="106"/>
      <c r="AE84" s="106"/>
      <c r="AF84" s="106"/>
      <c r="AG84" s="107"/>
      <c r="AH84" s="105"/>
      <c r="AI84" s="106"/>
      <c r="AJ84" s="106"/>
      <c r="AK84" s="106"/>
      <c r="AL84" s="106"/>
      <c r="AM84" s="106"/>
      <c r="AN84" s="107"/>
      <c r="AO84" s="105"/>
      <c r="AP84" s="106"/>
      <c r="AQ84" s="106"/>
      <c r="AR84" s="106"/>
      <c r="AS84" s="106"/>
      <c r="AT84" s="106"/>
      <c r="AU84" s="107"/>
      <c r="AV84" s="105"/>
      <c r="AW84" s="106"/>
      <c r="AX84" s="106"/>
      <c r="AY84" s="106"/>
      <c r="AZ84" s="106"/>
      <c r="BA84" s="106"/>
      <c r="BB84" s="107"/>
      <c r="BC84" s="105"/>
      <c r="BD84" s="106"/>
      <c r="BE84" s="108"/>
      <c r="BF84" s="283"/>
      <c r="BG84" s="284"/>
      <c r="BH84" s="285"/>
      <c r="BI84" s="286"/>
      <c r="BJ84" s="287"/>
      <c r="BK84" s="288"/>
      <c r="BL84" s="288"/>
      <c r="BM84" s="288"/>
      <c r="BN84" s="289"/>
    </row>
    <row r="85" spans="2:66" ht="20.25" customHeight="1" x14ac:dyDescent="0.4">
      <c r="B85" s="297"/>
      <c r="C85" s="299"/>
      <c r="D85" s="302"/>
      <c r="E85" s="223"/>
      <c r="F85" s="301"/>
      <c r="G85" s="341"/>
      <c r="H85" s="342"/>
      <c r="I85" s="207"/>
      <c r="J85" s="208">
        <f>G84</f>
        <v>0</v>
      </c>
      <c r="K85" s="207"/>
      <c r="L85" s="208">
        <f>M84</f>
        <v>0</v>
      </c>
      <c r="M85" s="343"/>
      <c r="N85" s="344"/>
      <c r="O85" s="345"/>
      <c r="P85" s="346"/>
      <c r="Q85" s="346"/>
      <c r="R85" s="342"/>
      <c r="S85" s="280"/>
      <c r="T85" s="281"/>
      <c r="U85" s="281"/>
      <c r="V85" s="281"/>
      <c r="W85" s="282"/>
      <c r="X85" s="196" t="s">
        <v>246</v>
      </c>
      <c r="Y85" s="120"/>
      <c r="Z85" s="197"/>
      <c r="AA85" s="173" t="str">
        <f>IF(AA84="","",VLOOKUP(AA84,'様式４－２'!$C$7:$L$48,10,FALSE))</f>
        <v/>
      </c>
      <c r="AB85" s="174" t="str">
        <f>IF(AB84="","",VLOOKUP(AB84,'様式４－２'!$C$7:$L$48,10,FALSE))</f>
        <v/>
      </c>
      <c r="AC85" s="174" t="str">
        <f>IF(AC84="","",VLOOKUP(AC84,'様式４－２'!$C$7:$L$48,10,FALSE))</f>
        <v/>
      </c>
      <c r="AD85" s="174" t="str">
        <f>IF(AD84="","",VLOOKUP(AD84,'様式４－２'!$C$7:$L$48,10,FALSE))</f>
        <v/>
      </c>
      <c r="AE85" s="174" t="str">
        <f>IF(AE84="","",VLOOKUP(AE84,'様式４－２'!$C$7:$L$48,10,FALSE))</f>
        <v/>
      </c>
      <c r="AF85" s="174" t="str">
        <f>IF(AF84="","",VLOOKUP(AF84,'様式４－２'!$C$7:$L$48,10,FALSE))</f>
        <v/>
      </c>
      <c r="AG85" s="175" t="str">
        <f>IF(AG84="","",VLOOKUP(AG84,'様式４－２'!$C$7:$L$48,10,FALSE))</f>
        <v/>
      </c>
      <c r="AH85" s="173" t="str">
        <f>IF(AH84="","",VLOOKUP(AH84,'様式４－２'!$C$7:$L$48,10,FALSE))</f>
        <v/>
      </c>
      <c r="AI85" s="174" t="str">
        <f>IF(AI84="","",VLOOKUP(AI84,'様式４－２'!$C$7:$L$48,10,FALSE))</f>
        <v/>
      </c>
      <c r="AJ85" s="174" t="str">
        <f>IF(AJ84="","",VLOOKUP(AJ84,'様式４－２'!$C$7:$L$48,10,FALSE))</f>
        <v/>
      </c>
      <c r="AK85" s="174" t="str">
        <f>IF(AK84="","",VLOOKUP(AK84,'様式４－２'!$C$7:$L$48,10,FALSE))</f>
        <v/>
      </c>
      <c r="AL85" s="174" t="str">
        <f>IF(AL84="","",VLOOKUP(AL84,'様式４－２'!$C$7:$L$48,10,FALSE))</f>
        <v/>
      </c>
      <c r="AM85" s="174" t="str">
        <f>IF(AM84="","",VLOOKUP(AM84,'様式４－２'!$C$7:$L$48,10,FALSE))</f>
        <v/>
      </c>
      <c r="AN85" s="175" t="str">
        <f>IF(AN84="","",VLOOKUP(AN84,'様式４－２'!$C$7:$L$48,10,FALSE))</f>
        <v/>
      </c>
      <c r="AO85" s="173" t="str">
        <f>IF(AO84="","",VLOOKUP(AO84,'様式４－２'!$C$7:$L$48,10,FALSE))</f>
        <v/>
      </c>
      <c r="AP85" s="174" t="str">
        <f>IF(AP84="","",VLOOKUP(AP84,'様式４－２'!$C$7:$L$48,10,FALSE))</f>
        <v/>
      </c>
      <c r="AQ85" s="174" t="str">
        <f>IF(AQ84="","",VLOOKUP(AQ84,'様式４－２'!$C$7:$L$48,10,FALSE))</f>
        <v/>
      </c>
      <c r="AR85" s="174" t="str">
        <f>IF(AR84="","",VLOOKUP(AR84,'様式４－２'!$C$7:$L$48,10,FALSE))</f>
        <v/>
      </c>
      <c r="AS85" s="174" t="str">
        <f>IF(AS84="","",VLOOKUP(AS84,'様式４－２'!$C$7:$L$48,10,FALSE))</f>
        <v/>
      </c>
      <c r="AT85" s="174" t="str">
        <f>IF(AT84="","",VLOOKUP(AT84,'様式４－２'!$C$7:$L$48,10,FALSE))</f>
        <v/>
      </c>
      <c r="AU85" s="175" t="str">
        <f>IF(AU84="","",VLOOKUP(AU84,'様式４－２'!$C$7:$L$48,10,FALSE))</f>
        <v/>
      </c>
      <c r="AV85" s="173" t="str">
        <f>IF(AV84="","",VLOOKUP(AV84,'様式４－２'!$C$7:$L$48,10,FALSE))</f>
        <v/>
      </c>
      <c r="AW85" s="174" t="str">
        <f>IF(AW84="","",VLOOKUP(AW84,'様式４－２'!$C$7:$L$48,10,FALSE))</f>
        <v/>
      </c>
      <c r="AX85" s="174" t="str">
        <f>IF(AX84="","",VLOOKUP(AX84,'様式４－２'!$C$7:$L$48,10,FALSE))</f>
        <v/>
      </c>
      <c r="AY85" s="174" t="str">
        <f>IF(AY84="","",VLOOKUP(AY84,'様式４－２'!$C$7:$L$48,10,FALSE))</f>
        <v/>
      </c>
      <c r="AZ85" s="174" t="str">
        <f>IF(AZ84="","",VLOOKUP(AZ84,'様式４－２'!$C$7:$L$48,10,FALSE))</f>
        <v/>
      </c>
      <c r="BA85" s="174" t="str">
        <f>IF(BA84="","",VLOOKUP(BA84,'様式４－２'!$C$7:$L$48,10,FALSE))</f>
        <v/>
      </c>
      <c r="BB85" s="175" t="str">
        <f>IF(BB84="","",VLOOKUP(BB84,'様式４－２'!$C$7:$L$48,10,FALSE))</f>
        <v/>
      </c>
      <c r="BC85" s="173" t="str">
        <f>IF(BC84="","",VLOOKUP(BC84,'様式４－２'!$C$7:$L$48,10,FALSE))</f>
        <v/>
      </c>
      <c r="BD85" s="174" t="str">
        <f>IF(BD84="","",VLOOKUP(BD84,'様式４－２'!$C$7:$L$48,10,FALSE))</f>
        <v/>
      </c>
      <c r="BE85" s="174" t="str">
        <f>IF(BE84="","",VLOOKUP(BE84,'様式４－２'!$C$7:$L$48,10,FALSE))</f>
        <v/>
      </c>
      <c r="BF85" s="338">
        <f>IF($BI$4="４週",SUM(AA85:BB85),IF($BI$4="暦月",SUM(AA85:BE85),""))</f>
        <v>0</v>
      </c>
      <c r="BG85" s="339"/>
      <c r="BH85" s="340">
        <f>IF($BI$4="４週",BF85/4,IF($BI$4="暦月",(BF85/($BI$9/7)),""))</f>
        <v>0</v>
      </c>
      <c r="BI85" s="339"/>
      <c r="BJ85" s="335"/>
      <c r="BK85" s="336"/>
      <c r="BL85" s="336"/>
      <c r="BM85" s="336"/>
      <c r="BN85" s="337"/>
    </row>
    <row r="86" spans="2:66" ht="20.25" customHeight="1" x14ac:dyDescent="0.4">
      <c r="B86" s="296">
        <f>B84+1</f>
        <v>35</v>
      </c>
      <c r="C86" s="298"/>
      <c r="D86" s="300"/>
      <c r="E86" s="223"/>
      <c r="F86" s="301"/>
      <c r="G86" s="303"/>
      <c r="H86" s="304"/>
      <c r="I86" s="163"/>
      <c r="J86" s="164"/>
      <c r="K86" s="163"/>
      <c r="L86" s="164"/>
      <c r="M86" s="307"/>
      <c r="N86" s="308"/>
      <c r="O86" s="311"/>
      <c r="P86" s="312"/>
      <c r="Q86" s="312"/>
      <c r="R86" s="304"/>
      <c r="S86" s="280"/>
      <c r="T86" s="281"/>
      <c r="U86" s="281"/>
      <c r="V86" s="281"/>
      <c r="W86" s="282"/>
      <c r="X86" s="195" t="s">
        <v>18</v>
      </c>
      <c r="Y86" s="118"/>
      <c r="Z86" s="119"/>
      <c r="AA86" s="105"/>
      <c r="AB86" s="106"/>
      <c r="AC86" s="106"/>
      <c r="AD86" s="106"/>
      <c r="AE86" s="106"/>
      <c r="AF86" s="106"/>
      <c r="AG86" s="107"/>
      <c r="AH86" s="105"/>
      <c r="AI86" s="106"/>
      <c r="AJ86" s="106"/>
      <c r="AK86" s="106"/>
      <c r="AL86" s="106"/>
      <c r="AM86" s="106"/>
      <c r="AN86" s="107"/>
      <c r="AO86" s="105"/>
      <c r="AP86" s="106"/>
      <c r="AQ86" s="106"/>
      <c r="AR86" s="106"/>
      <c r="AS86" s="106"/>
      <c r="AT86" s="106"/>
      <c r="AU86" s="107"/>
      <c r="AV86" s="105"/>
      <c r="AW86" s="106"/>
      <c r="AX86" s="106"/>
      <c r="AY86" s="106"/>
      <c r="AZ86" s="106"/>
      <c r="BA86" s="106"/>
      <c r="BB86" s="107"/>
      <c r="BC86" s="105"/>
      <c r="BD86" s="106"/>
      <c r="BE86" s="108"/>
      <c r="BF86" s="283"/>
      <c r="BG86" s="284"/>
      <c r="BH86" s="285"/>
      <c r="BI86" s="286"/>
      <c r="BJ86" s="287"/>
      <c r="BK86" s="288"/>
      <c r="BL86" s="288"/>
      <c r="BM86" s="288"/>
      <c r="BN86" s="289"/>
    </row>
    <row r="87" spans="2:66" ht="20.25" customHeight="1" x14ac:dyDescent="0.4">
      <c r="B87" s="297"/>
      <c r="C87" s="299"/>
      <c r="D87" s="302"/>
      <c r="E87" s="223"/>
      <c r="F87" s="301"/>
      <c r="G87" s="341"/>
      <c r="H87" s="342"/>
      <c r="I87" s="207"/>
      <c r="J87" s="208">
        <f>G86</f>
        <v>0</v>
      </c>
      <c r="K87" s="207"/>
      <c r="L87" s="208">
        <f>M86</f>
        <v>0</v>
      </c>
      <c r="M87" s="343"/>
      <c r="N87" s="344"/>
      <c r="O87" s="345"/>
      <c r="P87" s="346"/>
      <c r="Q87" s="346"/>
      <c r="R87" s="342"/>
      <c r="S87" s="280"/>
      <c r="T87" s="281"/>
      <c r="U87" s="281"/>
      <c r="V87" s="281"/>
      <c r="W87" s="282"/>
      <c r="X87" s="196" t="s">
        <v>246</v>
      </c>
      <c r="Y87" s="120"/>
      <c r="Z87" s="197"/>
      <c r="AA87" s="173" t="str">
        <f>IF(AA86="","",VLOOKUP(AA86,'様式４－２'!$C$7:$L$48,10,FALSE))</f>
        <v/>
      </c>
      <c r="AB87" s="174" t="str">
        <f>IF(AB86="","",VLOOKUP(AB86,'様式４－２'!$C$7:$L$48,10,FALSE))</f>
        <v/>
      </c>
      <c r="AC87" s="174" t="str">
        <f>IF(AC86="","",VLOOKUP(AC86,'様式４－２'!$C$7:$L$48,10,FALSE))</f>
        <v/>
      </c>
      <c r="AD87" s="174" t="str">
        <f>IF(AD86="","",VLOOKUP(AD86,'様式４－２'!$C$7:$L$48,10,FALSE))</f>
        <v/>
      </c>
      <c r="AE87" s="174" t="str">
        <f>IF(AE86="","",VLOOKUP(AE86,'様式４－２'!$C$7:$L$48,10,FALSE))</f>
        <v/>
      </c>
      <c r="AF87" s="174" t="str">
        <f>IF(AF86="","",VLOOKUP(AF86,'様式４－２'!$C$7:$L$48,10,FALSE))</f>
        <v/>
      </c>
      <c r="AG87" s="175" t="str">
        <f>IF(AG86="","",VLOOKUP(AG86,'様式４－２'!$C$7:$L$48,10,FALSE))</f>
        <v/>
      </c>
      <c r="AH87" s="173" t="str">
        <f>IF(AH86="","",VLOOKUP(AH86,'様式４－２'!$C$7:$L$48,10,FALSE))</f>
        <v/>
      </c>
      <c r="AI87" s="174" t="str">
        <f>IF(AI86="","",VLOOKUP(AI86,'様式４－２'!$C$7:$L$48,10,FALSE))</f>
        <v/>
      </c>
      <c r="AJ87" s="174" t="str">
        <f>IF(AJ86="","",VLOOKUP(AJ86,'様式４－２'!$C$7:$L$48,10,FALSE))</f>
        <v/>
      </c>
      <c r="AK87" s="174" t="str">
        <f>IF(AK86="","",VLOOKUP(AK86,'様式４－２'!$C$7:$L$48,10,FALSE))</f>
        <v/>
      </c>
      <c r="AL87" s="174" t="str">
        <f>IF(AL86="","",VLOOKUP(AL86,'様式４－２'!$C$7:$L$48,10,FALSE))</f>
        <v/>
      </c>
      <c r="AM87" s="174" t="str">
        <f>IF(AM86="","",VLOOKUP(AM86,'様式４－２'!$C$7:$L$48,10,FALSE))</f>
        <v/>
      </c>
      <c r="AN87" s="175" t="str">
        <f>IF(AN86="","",VLOOKUP(AN86,'様式４－２'!$C$7:$L$48,10,FALSE))</f>
        <v/>
      </c>
      <c r="AO87" s="173" t="str">
        <f>IF(AO86="","",VLOOKUP(AO86,'様式４－２'!$C$7:$L$48,10,FALSE))</f>
        <v/>
      </c>
      <c r="AP87" s="174" t="str">
        <f>IF(AP86="","",VLOOKUP(AP86,'様式４－２'!$C$7:$L$48,10,FALSE))</f>
        <v/>
      </c>
      <c r="AQ87" s="174" t="str">
        <f>IF(AQ86="","",VLOOKUP(AQ86,'様式４－２'!$C$7:$L$48,10,FALSE))</f>
        <v/>
      </c>
      <c r="AR87" s="174" t="str">
        <f>IF(AR86="","",VLOOKUP(AR86,'様式４－２'!$C$7:$L$48,10,FALSE))</f>
        <v/>
      </c>
      <c r="AS87" s="174" t="str">
        <f>IF(AS86="","",VLOOKUP(AS86,'様式４－２'!$C$7:$L$48,10,FALSE))</f>
        <v/>
      </c>
      <c r="AT87" s="174" t="str">
        <f>IF(AT86="","",VLOOKUP(AT86,'様式４－２'!$C$7:$L$48,10,FALSE))</f>
        <v/>
      </c>
      <c r="AU87" s="175" t="str">
        <f>IF(AU86="","",VLOOKUP(AU86,'様式４－２'!$C$7:$L$48,10,FALSE))</f>
        <v/>
      </c>
      <c r="AV87" s="173" t="str">
        <f>IF(AV86="","",VLOOKUP(AV86,'様式４－２'!$C$7:$L$48,10,FALSE))</f>
        <v/>
      </c>
      <c r="AW87" s="174" t="str">
        <f>IF(AW86="","",VLOOKUP(AW86,'様式４－２'!$C$7:$L$48,10,FALSE))</f>
        <v/>
      </c>
      <c r="AX87" s="174" t="str">
        <f>IF(AX86="","",VLOOKUP(AX86,'様式４－２'!$C$7:$L$48,10,FALSE))</f>
        <v/>
      </c>
      <c r="AY87" s="174" t="str">
        <f>IF(AY86="","",VLOOKUP(AY86,'様式４－２'!$C$7:$L$48,10,FALSE))</f>
        <v/>
      </c>
      <c r="AZ87" s="174" t="str">
        <f>IF(AZ86="","",VLOOKUP(AZ86,'様式４－２'!$C$7:$L$48,10,FALSE))</f>
        <v/>
      </c>
      <c r="BA87" s="174" t="str">
        <f>IF(BA86="","",VLOOKUP(BA86,'様式４－２'!$C$7:$L$48,10,FALSE))</f>
        <v/>
      </c>
      <c r="BB87" s="175" t="str">
        <f>IF(BB86="","",VLOOKUP(BB86,'様式４－２'!$C$7:$L$48,10,FALSE))</f>
        <v/>
      </c>
      <c r="BC87" s="173" t="str">
        <f>IF(BC86="","",VLOOKUP(BC86,'様式４－２'!$C$7:$L$48,10,FALSE))</f>
        <v/>
      </c>
      <c r="BD87" s="174" t="str">
        <f>IF(BD86="","",VLOOKUP(BD86,'様式４－２'!$C$7:$L$48,10,FALSE))</f>
        <v/>
      </c>
      <c r="BE87" s="174" t="str">
        <f>IF(BE86="","",VLOOKUP(BE86,'様式４－２'!$C$7:$L$48,10,FALSE))</f>
        <v/>
      </c>
      <c r="BF87" s="338">
        <f>IF($BI$4="４週",SUM(AA87:BB87),IF($BI$4="暦月",SUM(AA87:BE87),""))</f>
        <v>0</v>
      </c>
      <c r="BG87" s="339"/>
      <c r="BH87" s="340">
        <f>IF($BI$4="４週",BF87/4,IF($BI$4="暦月",(BF87/($BI$9/7)),""))</f>
        <v>0</v>
      </c>
      <c r="BI87" s="339"/>
      <c r="BJ87" s="335"/>
      <c r="BK87" s="336"/>
      <c r="BL87" s="336"/>
      <c r="BM87" s="336"/>
      <c r="BN87" s="337"/>
    </row>
    <row r="88" spans="2:66" ht="20.25" customHeight="1" x14ac:dyDescent="0.4">
      <c r="B88" s="296">
        <f>B86+1</f>
        <v>36</v>
      </c>
      <c r="C88" s="298"/>
      <c r="D88" s="300"/>
      <c r="E88" s="223"/>
      <c r="F88" s="301"/>
      <c r="G88" s="303"/>
      <c r="H88" s="304"/>
      <c r="I88" s="163"/>
      <c r="J88" s="164"/>
      <c r="K88" s="163"/>
      <c r="L88" s="164"/>
      <c r="M88" s="307"/>
      <c r="N88" s="308"/>
      <c r="O88" s="311"/>
      <c r="P88" s="312"/>
      <c r="Q88" s="312"/>
      <c r="R88" s="304"/>
      <c r="S88" s="280"/>
      <c r="T88" s="281"/>
      <c r="U88" s="281"/>
      <c r="V88" s="281"/>
      <c r="W88" s="282"/>
      <c r="X88" s="195" t="s">
        <v>18</v>
      </c>
      <c r="Y88" s="118"/>
      <c r="Z88" s="119"/>
      <c r="AA88" s="105"/>
      <c r="AB88" s="106"/>
      <c r="AC88" s="106"/>
      <c r="AD88" s="106"/>
      <c r="AE88" s="106"/>
      <c r="AF88" s="106"/>
      <c r="AG88" s="107"/>
      <c r="AH88" s="105"/>
      <c r="AI88" s="106"/>
      <c r="AJ88" s="106"/>
      <c r="AK88" s="106"/>
      <c r="AL88" s="106"/>
      <c r="AM88" s="106"/>
      <c r="AN88" s="107"/>
      <c r="AO88" s="105"/>
      <c r="AP88" s="106"/>
      <c r="AQ88" s="106"/>
      <c r="AR88" s="106"/>
      <c r="AS88" s="106"/>
      <c r="AT88" s="106"/>
      <c r="AU88" s="107"/>
      <c r="AV88" s="105"/>
      <c r="AW88" s="106"/>
      <c r="AX88" s="106"/>
      <c r="AY88" s="106"/>
      <c r="AZ88" s="106"/>
      <c r="BA88" s="106"/>
      <c r="BB88" s="107"/>
      <c r="BC88" s="105"/>
      <c r="BD88" s="106"/>
      <c r="BE88" s="108"/>
      <c r="BF88" s="283"/>
      <c r="BG88" s="284"/>
      <c r="BH88" s="285"/>
      <c r="BI88" s="286"/>
      <c r="BJ88" s="287"/>
      <c r="BK88" s="288"/>
      <c r="BL88" s="288"/>
      <c r="BM88" s="288"/>
      <c r="BN88" s="289"/>
    </row>
    <row r="89" spans="2:66" ht="20.25" customHeight="1" x14ac:dyDescent="0.4">
      <c r="B89" s="297"/>
      <c r="C89" s="299"/>
      <c r="D89" s="302"/>
      <c r="E89" s="223"/>
      <c r="F89" s="301"/>
      <c r="G89" s="341"/>
      <c r="H89" s="342"/>
      <c r="I89" s="207"/>
      <c r="J89" s="208">
        <f>G88</f>
        <v>0</v>
      </c>
      <c r="K89" s="207"/>
      <c r="L89" s="208">
        <f>M88</f>
        <v>0</v>
      </c>
      <c r="M89" s="343"/>
      <c r="N89" s="344"/>
      <c r="O89" s="345"/>
      <c r="P89" s="346"/>
      <c r="Q89" s="346"/>
      <c r="R89" s="342"/>
      <c r="S89" s="280"/>
      <c r="T89" s="281"/>
      <c r="U89" s="281"/>
      <c r="V89" s="281"/>
      <c r="W89" s="282"/>
      <c r="X89" s="196" t="s">
        <v>246</v>
      </c>
      <c r="Y89" s="120"/>
      <c r="Z89" s="197"/>
      <c r="AA89" s="173" t="str">
        <f>IF(AA88="","",VLOOKUP(AA88,'様式４－２'!$C$7:$L$48,10,FALSE))</f>
        <v/>
      </c>
      <c r="AB89" s="174" t="str">
        <f>IF(AB88="","",VLOOKUP(AB88,'様式４－２'!$C$7:$L$48,10,FALSE))</f>
        <v/>
      </c>
      <c r="AC89" s="174" t="str">
        <f>IF(AC88="","",VLOOKUP(AC88,'様式４－２'!$C$7:$L$48,10,FALSE))</f>
        <v/>
      </c>
      <c r="AD89" s="174" t="str">
        <f>IF(AD88="","",VLOOKUP(AD88,'様式４－２'!$C$7:$L$48,10,FALSE))</f>
        <v/>
      </c>
      <c r="AE89" s="174" t="str">
        <f>IF(AE88="","",VLOOKUP(AE88,'様式４－２'!$C$7:$L$48,10,FALSE))</f>
        <v/>
      </c>
      <c r="AF89" s="174" t="str">
        <f>IF(AF88="","",VLOOKUP(AF88,'様式４－２'!$C$7:$L$48,10,FALSE))</f>
        <v/>
      </c>
      <c r="AG89" s="175" t="str">
        <f>IF(AG88="","",VLOOKUP(AG88,'様式４－２'!$C$7:$L$48,10,FALSE))</f>
        <v/>
      </c>
      <c r="AH89" s="173" t="str">
        <f>IF(AH88="","",VLOOKUP(AH88,'様式４－２'!$C$7:$L$48,10,FALSE))</f>
        <v/>
      </c>
      <c r="AI89" s="174" t="str">
        <f>IF(AI88="","",VLOOKUP(AI88,'様式４－２'!$C$7:$L$48,10,FALSE))</f>
        <v/>
      </c>
      <c r="AJ89" s="174" t="str">
        <f>IF(AJ88="","",VLOOKUP(AJ88,'様式４－２'!$C$7:$L$48,10,FALSE))</f>
        <v/>
      </c>
      <c r="AK89" s="174" t="str">
        <f>IF(AK88="","",VLOOKUP(AK88,'様式４－２'!$C$7:$L$48,10,FALSE))</f>
        <v/>
      </c>
      <c r="AL89" s="174" t="str">
        <f>IF(AL88="","",VLOOKUP(AL88,'様式４－２'!$C$7:$L$48,10,FALSE))</f>
        <v/>
      </c>
      <c r="AM89" s="174" t="str">
        <f>IF(AM88="","",VLOOKUP(AM88,'様式４－２'!$C$7:$L$48,10,FALSE))</f>
        <v/>
      </c>
      <c r="AN89" s="175" t="str">
        <f>IF(AN88="","",VLOOKUP(AN88,'様式４－２'!$C$7:$L$48,10,FALSE))</f>
        <v/>
      </c>
      <c r="AO89" s="173" t="str">
        <f>IF(AO88="","",VLOOKUP(AO88,'様式４－２'!$C$7:$L$48,10,FALSE))</f>
        <v/>
      </c>
      <c r="AP89" s="174" t="str">
        <f>IF(AP88="","",VLOOKUP(AP88,'様式４－２'!$C$7:$L$48,10,FALSE))</f>
        <v/>
      </c>
      <c r="AQ89" s="174" t="str">
        <f>IF(AQ88="","",VLOOKUP(AQ88,'様式４－２'!$C$7:$L$48,10,FALSE))</f>
        <v/>
      </c>
      <c r="AR89" s="174" t="str">
        <f>IF(AR88="","",VLOOKUP(AR88,'様式４－２'!$C$7:$L$48,10,FALSE))</f>
        <v/>
      </c>
      <c r="AS89" s="174" t="str">
        <f>IF(AS88="","",VLOOKUP(AS88,'様式４－２'!$C$7:$L$48,10,FALSE))</f>
        <v/>
      </c>
      <c r="AT89" s="174" t="str">
        <f>IF(AT88="","",VLOOKUP(AT88,'様式４－２'!$C$7:$L$48,10,FALSE))</f>
        <v/>
      </c>
      <c r="AU89" s="175" t="str">
        <f>IF(AU88="","",VLOOKUP(AU88,'様式４－２'!$C$7:$L$48,10,FALSE))</f>
        <v/>
      </c>
      <c r="AV89" s="173" t="str">
        <f>IF(AV88="","",VLOOKUP(AV88,'様式４－２'!$C$7:$L$48,10,FALSE))</f>
        <v/>
      </c>
      <c r="AW89" s="174" t="str">
        <f>IF(AW88="","",VLOOKUP(AW88,'様式４－２'!$C$7:$L$48,10,FALSE))</f>
        <v/>
      </c>
      <c r="AX89" s="174" t="str">
        <f>IF(AX88="","",VLOOKUP(AX88,'様式４－２'!$C$7:$L$48,10,FALSE))</f>
        <v/>
      </c>
      <c r="AY89" s="174" t="str">
        <f>IF(AY88="","",VLOOKUP(AY88,'様式４－２'!$C$7:$L$48,10,FALSE))</f>
        <v/>
      </c>
      <c r="AZ89" s="174" t="str">
        <f>IF(AZ88="","",VLOOKUP(AZ88,'様式４－２'!$C$7:$L$48,10,FALSE))</f>
        <v/>
      </c>
      <c r="BA89" s="174" t="str">
        <f>IF(BA88="","",VLOOKUP(BA88,'様式４－２'!$C$7:$L$48,10,FALSE))</f>
        <v/>
      </c>
      <c r="BB89" s="175" t="str">
        <f>IF(BB88="","",VLOOKUP(BB88,'様式４－２'!$C$7:$L$48,10,FALSE))</f>
        <v/>
      </c>
      <c r="BC89" s="173" t="str">
        <f>IF(BC88="","",VLOOKUP(BC88,'様式４－２'!$C$7:$L$48,10,FALSE))</f>
        <v/>
      </c>
      <c r="BD89" s="174" t="str">
        <f>IF(BD88="","",VLOOKUP(BD88,'様式４－２'!$C$7:$L$48,10,FALSE))</f>
        <v/>
      </c>
      <c r="BE89" s="174" t="str">
        <f>IF(BE88="","",VLOOKUP(BE88,'様式４－２'!$C$7:$L$48,10,FALSE))</f>
        <v/>
      </c>
      <c r="BF89" s="338">
        <f>IF($BI$4="４週",SUM(AA89:BB89),IF($BI$4="暦月",SUM(AA89:BE89),""))</f>
        <v>0</v>
      </c>
      <c r="BG89" s="339"/>
      <c r="BH89" s="340">
        <f>IF($BI$4="４週",BF89/4,IF($BI$4="暦月",(BF89/($BI$9/7)),""))</f>
        <v>0</v>
      </c>
      <c r="BI89" s="339"/>
      <c r="BJ89" s="335"/>
      <c r="BK89" s="336"/>
      <c r="BL89" s="336"/>
      <c r="BM89" s="336"/>
      <c r="BN89" s="337"/>
    </row>
    <row r="90" spans="2:66" ht="20.25" customHeight="1" x14ac:dyDescent="0.4">
      <c r="B90" s="296">
        <f>B88+1</f>
        <v>37</v>
      </c>
      <c r="C90" s="298"/>
      <c r="D90" s="300"/>
      <c r="E90" s="223"/>
      <c r="F90" s="301"/>
      <c r="G90" s="303"/>
      <c r="H90" s="304"/>
      <c r="I90" s="163"/>
      <c r="J90" s="164"/>
      <c r="K90" s="163"/>
      <c r="L90" s="164"/>
      <c r="M90" s="307"/>
      <c r="N90" s="308"/>
      <c r="O90" s="311"/>
      <c r="P90" s="312"/>
      <c r="Q90" s="312"/>
      <c r="R90" s="304"/>
      <c r="S90" s="280"/>
      <c r="T90" s="281"/>
      <c r="U90" s="281"/>
      <c r="V90" s="281"/>
      <c r="W90" s="282"/>
      <c r="X90" s="195" t="s">
        <v>18</v>
      </c>
      <c r="Y90" s="118"/>
      <c r="Z90" s="119"/>
      <c r="AA90" s="105"/>
      <c r="AB90" s="106"/>
      <c r="AC90" s="106"/>
      <c r="AD90" s="106"/>
      <c r="AE90" s="106"/>
      <c r="AF90" s="106"/>
      <c r="AG90" s="107"/>
      <c r="AH90" s="105"/>
      <c r="AI90" s="106"/>
      <c r="AJ90" s="106"/>
      <c r="AK90" s="106"/>
      <c r="AL90" s="106"/>
      <c r="AM90" s="106"/>
      <c r="AN90" s="107"/>
      <c r="AO90" s="105"/>
      <c r="AP90" s="106"/>
      <c r="AQ90" s="106"/>
      <c r="AR90" s="106"/>
      <c r="AS90" s="106"/>
      <c r="AT90" s="106"/>
      <c r="AU90" s="107"/>
      <c r="AV90" s="105"/>
      <c r="AW90" s="106"/>
      <c r="AX90" s="106"/>
      <c r="AY90" s="106"/>
      <c r="AZ90" s="106"/>
      <c r="BA90" s="106"/>
      <c r="BB90" s="107"/>
      <c r="BC90" s="105"/>
      <c r="BD90" s="106"/>
      <c r="BE90" s="108"/>
      <c r="BF90" s="283"/>
      <c r="BG90" s="284"/>
      <c r="BH90" s="285"/>
      <c r="BI90" s="286"/>
      <c r="BJ90" s="287"/>
      <c r="BK90" s="288"/>
      <c r="BL90" s="288"/>
      <c r="BM90" s="288"/>
      <c r="BN90" s="289"/>
    </row>
    <row r="91" spans="2:66" ht="20.25" customHeight="1" x14ac:dyDescent="0.4">
      <c r="B91" s="297"/>
      <c r="C91" s="299"/>
      <c r="D91" s="302"/>
      <c r="E91" s="223"/>
      <c r="F91" s="301"/>
      <c r="G91" s="341"/>
      <c r="H91" s="342"/>
      <c r="I91" s="207"/>
      <c r="J91" s="208">
        <f>G90</f>
        <v>0</v>
      </c>
      <c r="K91" s="207"/>
      <c r="L91" s="208">
        <f>M90</f>
        <v>0</v>
      </c>
      <c r="M91" s="343"/>
      <c r="N91" s="344"/>
      <c r="O91" s="345"/>
      <c r="P91" s="346"/>
      <c r="Q91" s="346"/>
      <c r="R91" s="342"/>
      <c r="S91" s="280"/>
      <c r="T91" s="281"/>
      <c r="U91" s="281"/>
      <c r="V91" s="281"/>
      <c r="W91" s="282"/>
      <c r="X91" s="196" t="s">
        <v>246</v>
      </c>
      <c r="Y91" s="120"/>
      <c r="Z91" s="197"/>
      <c r="AA91" s="173" t="str">
        <f>IF(AA90="","",VLOOKUP(AA90,'様式４－２'!$C$7:$L$48,10,FALSE))</f>
        <v/>
      </c>
      <c r="AB91" s="174" t="str">
        <f>IF(AB90="","",VLOOKUP(AB90,'様式４－２'!$C$7:$L$48,10,FALSE))</f>
        <v/>
      </c>
      <c r="AC91" s="174" t="str">
        <f>IF(AC90="","",VLOOKUP(AC90,'様式４－２'!$C$7:$L$48,10,FALSE))</f>
        <v/>
      </c>
      <c r="AD91" s="174" t="str">
        <f>IF(AD90="","",VLOOKUP(AD90,'様式４－２'!$C$7:$L$48,10,FALSE))</f>
        <v/>
      </c>
      <c r="AE91" s="174" t="str">
        <f>IF(AE90="","",VLOOKUP(AE90,'様式４－２'!$C$7:$L$48,10,FALSE))</f>
        <v/>
      </c>
      <c r="AF91" s="174" t="str">
        <f>IF(AF90="","",VLOOKUP(AF90,'様式４－２'!$C$7:$L$48,10,FALSE))</f>
        <v/>
      </c>
      <c r="AG91" s="175" t="str">
        <f>IF(AG90="","",VLOOKUP(AG90,'様式４－２'!$C$7:$L$48,10,FALSE))</f>
        <v/>
      </c>
      <c r="AH91" s="173" t="str">
        <f>IF(AH90="","",VLOOKUP(AH90,'様式４－２'!$C$7:$L$48,10,FALSE))</f>
        <v/>
      </c>
      <c r="AI91" s="174" t="str">
        <f>IF(AI90="","",VLOOKUP(AI90,'様式４－２'!$C$7:$L$48,10,FALSE))</f>
        <v/>
      </c>
      <c r="AJ91" s="174" t="str">
        <f>IF(AJ90="","",VLOOKUP(AJ90,'様式４－２'!$C$7:$L$48,10,FALSE))</f>
        <v/>
      </c>
      <c r="AK91" s="174" t="str">
        <f>IF(AK90="","",VLOOKUP(AK90,'様式４－２'!$C$7:$L$48,10,FALSE))</f>
        <v/>
      </c>
      <c r="AL91" s="174" t="str">
        <f>IF(AL90="","",VLOOKUP(AL90,'様式４－２'!$C$7:$L$48,10,FALSE))</f>
        <v/>
      </c>
      <c r="AM91" s="174" t="str">
        <f>IF(AM90="","",VLOOKUP(AM90,'様式４－２'!$C$7:$L$48,10,FALSE))</f>
        <v/>
      </c>
      <c r="AN91" s="175" t="str">
        <f>IF(AN90="","",VLOOKUP(AN90,'様式４－２'!$C$7:$L$48,10,FALSE))</f>
        <v/>
      </c>
      <c r="AO91" s="173" t="str">
        <f>IF(AO90="","",VLOOKUP(AO90,'様式４－２'!$C$7:$L$48,10,FALSE))</f>
        <v/>
      </c>
      <c r="AP91" s="174" t="str">
        <f>IF(AP90="","",VLOOKUP(AP90,'様式４－２'!$C$7:$L$48,10,FALSE))</f>
        <v/>
      </c>
      <c r="AQ91" s="174" t="str">
        <f>IF(AQ90="","",VLOOKUP(AQ90,'様式４－２'!$C$7:$L$48,10,FALSE))</f>
        <v/>
      </c>
      <c r="AR91" s="174" t="str">
        <f>IF(AR90="","",VLOOKUP(AR90,'様式４－２'!$C$7:$L$48,10,FALSE))</f>
        <v/>
      </c>
      <c r="AS91" s="174" t="str">
        <f>IF(AS90="","",VLOOKUP(AS90,'様式４－２'!$C$7:$L$48,10,FALSE))</f>
        <v/>
      </c>
      <c r="AT91" s="174" t="str">
        <f>IF(AT90="","",VLOOKUP(AT90,'様式４－２'!$C$7:$L$48,10,FALSE))</f>
        <v/>
      </c>
      <c r="AU91" s="175" t="str">
        <f>IF(AU90="","",VLOOKUP(AU90,'様式４－２'!$C$7:$L$48,10,FALSE))</f>
        <v/>
      </c>
      <c r="AV91" s="173" t="str">
        <f>IF(AV90="","",VLOOKUP(AV90,'様式４－２'!$C$7:$L$48,10,FALSE))</f>
        <v/>
      </c>
      <c r="AW91" s="174" t="str">
        <f>IF(AW90="","",VLOOKUP(AW90,'様式４－２'!$C$7:$L$48,10,FALSE))</f>
        <v/>
      </c>
      <c r="AX91" s="174" t="str">
        <f>IF(AX90="","",VLOOKUP(AX90,'様式４－２'!$C$7:$L$48,10,FALSE))</f>
        <v/>
      </c>
      <c r="AY91" s="174" t="str">
        <f>IF(AY90="","",VLOOKUP(AY90,'様式４－２'!$C$7:$L$48,10,FALSE))</f>
        <v/>
      </c>
      <c r="AZ91" s="174" t="str">
        <f>IF(AZ90="","",VLOOKUP(AZ90,'様式４－２'!$C$7:$L$48,10,FALSE))</f>
        <v/>
      </c>
      <c r="BA91" s="174" t="str">
        <f>IF(BA90="","",VLOOKUP(BA90,'様式４－２'!$C$7:$L$48,10,FALSE))</f>
        <v/>
      </c>
      <c r="BB91" s="175" t="str">
        <f>IF(BB90="","",VLOOKUP(BB90,'様式４－２'!$C$7:$L$48,10,FALSE))</f>
        <v/>
      </c>
      <c r="BC91" s="173" t="str">
        <f>IF(BC90="","",VLOOKUP(BC90,'様式４－２'!$C$7:$L$48,10,FALSE))</f>
        <v/>
      </c>
      <c r="BD91" s="174" t="str">
        <f>IF(BD90="","",VLOOKUP(BD90,'様式４－２'!$C$7:$L$48,10,FALSE))</f>
        <v/>
      </c>
      <c r="BE91" s="174" t="str">
        <f>IF(BE90="","",VLOOKUP(BE90,'様式４－２'!$C$7:$L$48,10,FALSE))</f>
        <v/>
      </c>
      <c r="BF91" s="338">
        <f>IF($BI$4="４週",SUM(AA91:BB91),IF($BI$4="暦月",SUM(AA91:BE91),""))</f>
        <v>0</v>
      </c>
      <c r="BG91" s="339"/>
      <c r="BH91" s="340">
        <f>IF($BI$4="４週",BF91/4,IF($BI$4="暦月",(BF91/($BI$9/7)),""))</f>
        <v>0</v>
      </c>
      <c r="BI91" s="339"/>
      <c r="BJ91" s="335"/>
      <c r="BK91" s="336"/>
      <c r="BL91" s="336"/>
      <c r="BM91" s="336"/>
      <c r="BN91" s="337"/>
    </row>
    <row r="92" spans="2:66" ht="20.25" customHeight="1" x14ac:dyDescent="0.4">
      <c r="B92" s="296">
        <f>B90+1</f>
        <v>38</v>
      </c>
      <c r="C92" s="298"/>
      <c r="D92" s="300"/>
      <c r="E92" s="223"/>
      <c r="F92" s="301"/>
      <c r="G92" s="303"/>
      <c r="H92" s="304"/>
      <c r="I92" s="163"/>
      <c r="J92" s="164"/>
      <c r="K92" s="163"/>
      <c r="L92" s="164"/>
      <c r="M92" s="307"/>
      <c r="N92" s="308"/>
      <c r="O92" s="311"/>
      <c r="P92" s="312"/>
      <c r="Q92" s="312"/>
      <c r="R92" s="304"/>
      <c r="S92" s="280"/>
      <c r="T92" s="281"/>
      <c r="U92" s="281"/>
      <c r="V92" s="281"/>
      <c r="W92" s="282"/>
      <c r="X92" s="195" t="s">
        <v>18</v>
      </c>
      <c r="Y92" s="118"/>
      <c r="Z92" s="119"/>
      <c r="AA92" s="105"/>
      <c r="AB92" s="106"/>
      <c r="AC92" s="106"/>
      <c r="AD92" s="106"/>
      <c r="AE92" s="106"/>
      <c r="AF92" s="106"/>
      <c r="AG92" s="107"/>
      <c r="AH92" s="105"/>
      <c r="AI92" s="106"/>
      <c r="AJ92" s="106"/>
      <c r="AK92" s="106"/>
      <c r="AL92" s="106"/>
      <c r="AM92" s="106"/>
      <c r="AN92" s="107"/>
      <c r="AO92" s="105"/>
      <c r="AP92" s="106"/>
      <c r="AQ92" s="106"/>
      <c r="AR92" s="106"/>
      <c r="AS92" s="106"/>
      <c r="AT92" s="106"/>
      <c r="AU92" s="107"/>
      <c r="AV92" s="105"/>
      <c r="AW92" s="106"/>
      <c r="AX92" s="106"/>
      <c r="AY92" s="106"/>
      <c r="AZ92" s="106"/>
      <c r="BA92" s="106"/>
      <c r="BB92" s="107"/>
      <c r="BC92" s="105"/>
      <c r="BD92" s="106"/>
      <c r="BE92" s="108"/>
      <c r="BF92" s="283"/>
      <c r="BG92" s="284"/>
      <c r="BH92" s="285"/>
      <c r="BI92" s="286"/>
      <c r="BJ92" s="287"/>
      <c r="BK92" s="288"/>
      <c r="BL92" s="288"/>
      <c r="BM92" s="288"/>
      <c r="BN92" s="289"/>
    </row>
    <row r="93" spans="2:66" ht="20.25" customHeight="1" x14ac:dyDescent="0.4">
      <c r="B93" s="297"/>
      <c r="C93" s="299"/>
      <c r="D93" s="302"/>
      <c r="E93" s="223"/>
      <c r="F93" s="301"/>
      <c r="G93" s="341"/>
      <c r="H93" s="342"/>
      <c r="I93" s="207"/>
      <c r="J93" s="208">
        <f>G92</f>
        <v>0</v>
      </c>
      <c r="K93" s="207"/>
      <c r="L93" s="208">
        <f>M92</f>
        <v>0</v>
      </c>
      <c r="M93" s="343"/>
      <c r="N93" s="344"/>
      <c r="O93" s="345"/>
      <c r="P93" s="346"/>
      <c r="Q93" s="346"/>
      <c r="R93" s="342"/>
      <c r="S93" s="280"/>
      <c r="T93" s="281"/>
      <c r="U93" s="281"/>
      <c r="V93" s="281"/>
      <c r="W93" s="282"/>
      <c r="X93" s="196" t="s">
        <v>246</v>
      </c>
      <c r="Y93" s="120"/>
      <c r="Z93" s="197"/>
      <c r="AA93" s="173" t="str">
        <f>IF(AA92="","",VLOOKUP(AA92,'様式４－２'!$C$7:$L$48,10,FALSE))</f>
        <v/>
      </c>
      <c r="AB93" s="174" t="str">
        <f>IF(AB92="","",VLOOKUP(AB92,'様式４－２'!$C$7:$L$48,10,FALSE))</f>
        <v/>
      </c>
      <c r="AC93" s="174" t="str">
        <f>IF(AC92="","",VLOOKUP(AC92,'様式４－２'!$C$7:$L$48,10,FALSE))</f>
        <v/>
      </c>
      <c r="AD93" s="174" t="str">
        <f>IF(AD92="","",VLOOKUP(AD92,'様式４－２'!$C$7:$L$48,10,FALSE))</f>
        <v/>
      </c>
      <c r="AE93" s="174" t="str">
        <f>IF(AE92="","",VLOOKUP(AE92,'様式４－２'!$C$7:$L$48,10,FALSE))</f>
        <v/>
      </c>
      <c r="AF93" s="174" t="str">
        <f>IF(AF92="","",VLOOKUP(AF92,'様式４－２'!$C$7:$L$48,10,FALSE))</f>
        <v/>
      </c>
      <c r="AG93" s="175" t="str">
        <f>IF(AG92="","",VLOOKUP(AG92,'様式４－２'!$C$7:$L$48,10,FALSE))</f>
        <v/>
      </c>
      <c r="AH93" s="173" t="str">
        <f>IF(AH92="","",VLOOKUP(AH92,'様式４－２'!$C$7:$L$48,10,FALSE))</f>
        <v/>
      </c>
      <c r="AI93" s="174" t="str">
        <f>IF(AI92="","",VLOOKUP(AI92,'様式４－２'!$C$7:$L$48,10,FALSE))</f>
        <v/>
      </c>
      <c r="AJ93" s="174" t="str">
        <f>IF(AJ92="","",VLOOKUP(AJ92,'様式４－２'!$C$7:$L$48,10,FALSE))</f>
        <v/>
      </c>
      <c r="AK93" s="174" t="str">
        <f>IF(AK92="","",VLOOKUP(AK92,'様式４－２'!$C$7:$L$48,10,FALSE))</f>
        <v/>
      </c>
      <c r="AL93" s="174" t="str">
        <f>IF(AL92="","",VLOOKUP(AL92,'様式４－２'!$C$7:$L$48,10,FALSE))</f>
        <v/>
      </c>
      <c r="AM93" s="174" t="str">
        <f>IF(AM92="","",VLOOKUP(AM92,'様式４－２'!$C$7:$L$48,10,FALSE))</f>
        <v/>
      </c>
      <c r="AN93" s="175" t="str">
        <f>IF(AN92="","",VLOOKUP(AN92,'様式４－２'!$C$7:$L$48,10,FALSE))</f>
        <v/>
      </c>
      <c r="AO93" s="173" t="str">
        <f>IF(AO92="","",VLOOKUP(AO92,'様式４－２'!$C$7:$L$48,10,FALSE))</f>
        <v/>
      </c>
      <c r="AP93" s="174" t="str">
        <f>IF(AP92="","",VLOOKUP(AP92,'様式４－２'!$C$7:$L$48,10,FALSE))</f>
        <v/>
      </c>
      <c r="AQ93" s="174" t="str">
        <f>IF(AQ92="","",VLOOKUP(AQ92,'様式４－２'!$C$7:$L$48,10,FALSE))</f>
        <v/>
      </c>
      <c r="AR93" s="174" t="str">
        <f>IF(AR92="","",VLOOKUP(AR92,'様式４－２'!$C$7:$L$48,10,FALSE))</f>
        <v/>
      </c>
      <c r="AS93" s="174" t="str">
        <f>IF(AS92="","",VLOOKUP(AS92,'様式４－２'!$C$7:$L$48,10,FALSE))</f>
        <v/>
      </c>
      <c r="AT93" s="174" t="str">
        <f>IF(AT92="","",VLOOKUP(AT92,'様式４－２'!$C$7:$L$48,10,FALSE))</f>
        <v/>
      </c>
      <c r="AU93" s="175" t="str">
        <f>IF(AU92="","",VLOOKUP(AU92,'様式４－２'!$C$7:$L$48,10,FALSE))</f>
        <v/>
      </c>
      <c r="AV93" s="173" t="str">
        <f>IF(AV92="","",VLOOKUP(AV92,'様式４－２'!$C$7:$L$48,10,FALSE))</f>
        <v/>
      </c>
      <c r="AW93" s="174" t="str">
        <f>IF(AW92="","",VLOOKUP(AW92,'様式４－２'!$C$7:$L$48,10,FALSE))</f>
        <v/>
      </c>
      <c r="AX93" s="174" t="str">
        <f>IF(AX92="","",VLOOKUP(AX92,'様式４－２'!$C$7:$L$48,10,FALSE))</f>
        <v/>
      </c>
      <c r="AY93" s="174" t="str">
        <f>IF(AY92="","",VLOOKUP(AY92,'様式４－２'!$C$7:$L$48,10,FALSE))</f>
        <v/>
      </c>
      <c r="AZ93" s="174" t="str">
        <f>IF(AZ92="","",VLOOKUP(AZ92,'様式４－２'!$C$7:$L$48,10,FALSE))</f>
        <v/>
      </c>
      <c r="BA93" s="174" t="str">
        <f>IF(BA92="","",VLOOKUP(BA92,'様式４－２'!$C$7:$L$48,10,FALSE))</f>
        <v/>
      </c>
      <c r="BB93" s="175" t="str">
        <f>IF(BB92="","",VLOOKUP(BB92,'様式４－２'!$C$7:$L$48,10,FALSE))</f>
        <v/>
      </c>
      <c r="BC93" s="173" t="str">
        <f>IF(BC92="","",VLOOKUP(BC92,'様式４－２'!$C$7:$L$48,10,FALSE))</f>
        <v/>
      </c>
      <c r="BD93" s="174" t="str">
        <f>IF(BD92="","",VLOOKUP(BD92,'様式４－２'!$C$7:$L$48,10,FALSE))</f>
        <v/>
      </c>
      <c r="BE93" s="174" t="str">
        <f>IF(BE92="","",VLOOKUP(BE92,'様式４－２'!$C$7:$L$48,10,FALSE))</f>
        <v/>
      </c>
      <c r="BF93" s="338">
        <f>IF($BI$4="４週",SUM(AA93:BB93),IF($BI$4="暦月",SUM(AA93:BE93),""))</f>
        <v>0</v>
      </c>
      <c r="BG93" s="339"/>
      <c r="BH93" s="340">
        <f>IF($BI$4="４週",BF93/4,IF($BI$4="暦月",(BF93/($BI$9/7)),""))</f>
        <v>0</v>
      </c>
      <c r="BI93" s="339"/>
      <c r="BJ93" s="335"/>
      <c r="BK93" s="336"/>
      <c r="BL93" s="336"/>
      <c r="BM93" s="336"/>
      <c r="BN93" s="337"/>
    </row>
    <row r="94" spans="2:66" ht="20.25" customHeight="1" x14ac:dyDescent="0.4">
      <c r="B94" s="296">
        <f>B92+1</f>
        <v>39</v>
      </c>
      <c r="C94" s="298"/>
      <c r="D94" s="300"/>
      <c r="E94" s="223"/>
      <c r="F94" s="301"/>
      <c r="G94" s="303"/>
      <c r="H94" s="304"/>
      <c r="I94" s="163"/>
      <c r="J94" s="164"/>
      <c r="K94" s="163"/>
      <c r="L94" s="164"/>
      <c r="M94" s="307"/>
      <c r="N94" s="308"/>
      <c r="O94" s="311"/>
      <c r="P94" s="312"/>
      <c r="Q94" s="312"/>
      <c r="R94" s="304"/>
      <c r="S94" s="280"/>
      <c r="T94" s="281"/>
      <c r="U94" s="281"/>
      <c r="V94" s="281"/>
      <c r="W94" s="282"/>
      <c r="X94" s="195" t="s">
        <v>18</v>
      </c>
      <c r="Y94" s="118"/>
      <c r="Z94" s="119"/>
      <c r="AA94" s="105"/>
      <c r="AB94" s="106"/>
      <c r="AC94" s="106"/>
      <c r="AD94" s="106"/>
      <c r="AE94" s="106"/>
      <c r="AF94" s="106"/>
      <c r="AG94" s="107"/>
      <c r="AH94" s="105"/>
      <c r="AI94" s="106"/>
      <c r="AJ94" s="106"/>
      <c r="AK94" s="106"/>
      <c r="AL94" s="106"/>
      <c r="AM94" s="106"/>
      <c r="AN94" s="107"/>
      <c r="AO94" s="105"/>
      <c r="AP94" s="106"/>
      <c r="AQ94" s="106"/>
      <c r="AR94" s="106"/>
      <c r="AS94" s="106"/>
      <c r="AT94" s="106"/>
      <c r="AU94" s="107"/>
      <c r="AV94" s="105"/>
      <c r="AW94" s="106"/>
      <c r="AX94" s="106"/>
      <c r="AY94" s="106"/>
      <c r="AZ94" s="106"/>
      <c r="BA94" s="106"/>
      <c r="BB94" s="107"/>
      <c r="BC94" s="105"/>
      <c r="BD94" s="106"/>
      <c r="BE94" s="108"/>
      <c r="BF94" s="283"/>
      <c r="BG94" s="284"/>
      <c r="BH94" s="285"/>
      <c r="BI94" s="286"/>
      <c r="BJ94" s="287"/>
      <c r="BK94" s="288"/>
      <c r="BL94" s="288"/>
      <c r="BM94" s="288"/>
      <c r="BN94" s="289"/>
    </row>
    <row r="95" spans="2:66" ht="20.25" customHeight="1" x14ac:dyDescent="0.4">
      <c r="B95" s="297"/>
      <c r="C95" s="299"/>
      <c r="D95" s="302"/>
      <c r="E95" s="223"/>
      <c r="F95" s="301"/>
      <c r="G95" s="341"/>
      <c r="H95" s="342"/>
      <c r="I95" s="207"/>
      <c r="J95" s="208">
        <f>G94</f>
        <v>0</v>
      </c>
      <c r="K95" s="207"/>
      <c r="L95" s="208">
        <f>M94</f>
        <v>0</v>
      </c>
      <c r="M95" s="343"/>
      <c r="N95" s="344"/>
      <c r="O95" s="345"/>
      <c r="P95" s="346"/>
      <c r="Q95" s="346"/>
      <c r="R95" s="342"/>
      <c r="S95" s="280"/>
      <c r="T95" s="281"/>
      <c r="U95" s="281"/>
      <c r="V95" s="281"/>
      <c r="W95" s="282"/>
      <c r="X95" s="196" t="s">
        <v>246</v>
      </c>
      <c r="Y95" s="120"/>
      <c r="Z95" s="197"/>
      <c r="AA95" s="173" t="str">
        <f>IF(AA94="","",VLOOKUP(AA94,'様式４－２'!$C$7:$L$48,10,FALSE))</f>
        <v/>
      </c>
      <c r="AB95" s="174" t="str">
        <f>IF(AB94="","",VLOOKUP(AB94,'様式４－２'!$C$7:$L$48,10,FALSE))</f>
        <v/>
      </c>
      <c r="AC95" s="174" t="str">
        <f>IF(AC94="","",VLOOKUP(AC94,'様式４－２'!$C$7:$L$48,10,FALSE))</f>
        <v/>
      </c>
      <c r="AD95" s="174" t="str">
        <f>IF(AD94="","",VLOOKUP(AD94,'様式４－２'!$C$7:$L$48,10,FALSE))</f>
        <v/>
      </c>
      <c r="AE95" s="174" t="str">
        <f>IF(AE94="","",VLOOKUP(AE94,'様式４－２'!$C$7:$L$48,10,FALSE))</f>
        <v/>
      </c>
      <c r="AF95" s="174" t="str">
        <f>IF(AF94="","",VLOOKUP(AF94,'様式４－２'!$C$7:$L$48,10,FALSE))</f>
        <v/>
      </c>
      <c r="AG95" s="175" t="str">
        <f>IF(AG94="","",VLOOKUP(AG94,'様式４－２'!$C$7:$L$48,10,FALSE))</f>
        <v/>
      </c>
      <c r="AH95" s="173" t="str">
        <f>IF(AH94="","",VLOOKUP(AH94,'様式４－２'!$C$7:$L$48,10,FALSE))</f>
        <v/>
      </c>
      <c r="AI95" s="174" t="str">
        <f>IF(AI94="","",VLOOKUP(AI94,'様式４－２'!$C$7:$L$48,10,FALSE))</f>
        <v/>
      </c>
      <c r="AJ95" s="174" t="str">
        <f>IF(AJ94="","",VLOOKUP(AJ94,'様式４－２'!$C$7:$L$48,10,FALSE))</f>
        <v/>
      </c>
      <c r="AK95" s="174" t="str">
        <f>IF(AK94="","",VLOOKUP(AK94,'様式４－２'!$C$7:$L$48,10,FALSE))</f>
        <v/>
      </c>
      <c r="AL95" s="174" t="str">
        <f>IF(AL94="","",VLOOKUP(AL94,'様式４－２'!$C$7:$L$48,10,FALSE))</f>
        <v/>
      </c>
      <c r="AM95" s="174" t="str">
        <f>IF(AM94="","",VLOOKUP(AM94,'様式４－２'!$C$7:$L$48,10,FALSE))</f>
        <v/>
      </c>
      <c r="AN95" s="175" t="str">
        <f>IF(AN94="","",VLOOKUP(AN94,'様式４－２'!$C$7:$L$48,10,FALSE))</f>
        <v/>
      </c>
      <c r="AO95" s="173" t="str">
        <f>IF(AO94="","",VLOOKUP(AO94,'様式４－２'!$C$7:$L$48,10,FALSE))</f>
        <v/>
      </c>
      <c r="AP95" s="174" t="str">
        <f>IF(AP94="","",VLOOKUP(AP94,'様式４－２'!$C$7:$L$48,10,FALSE))</f>
        <v/>
      </c>
      <c r="AQ95" s="174" t="str">
        <f>IF(AQ94="","",VLOOKUP(AQ94,'様式４－２'!$C$7:$L$48,10,FALSE))</f>
        <v/>
      </c>
      <c r="AR95" s="174" t="str">
        <f>IF(AR94="","",VLOOKUP(AR94,'様式４－２'!$C$7:$L$48,10,FALSE))</f>
        <v/>
      </c>
      <c r="AS95" s="174" t="str">
        <f>IF(AS94="","",VLOOKUP(AS94,'様式４－２'!$C$7:$L$48,10,FALSE))</f>
        <v/>
      </c>
      <c r="AT95" s="174" t="str">
        <f>IF(AT94="","",VLOOKUP(AT94,'様式４－２'!$C$7:$L$48,10,FALSE))</f>
        <v/>
      </c>
      <c r="AU95" s="175" t="str">
        <f>IF(AU94="","",VLOOKUP(AU94,'様式４－２'!$C$7:$L$48,10,FALSE))</f>
        <v/>
      </c>
      <c r="AV95" s="173" t="str">
        <f>IF(AV94="","",VLOOKUP(AV94,'様式４－２'!$C$7:$L$48,10,FALSE))</f>
        <v/>
      </c>
      <c r="AW95" s="174" t="str">
        <f>IF(AW94="","",VLOOKUP(AW94,'様式４－２'!$C$7:$L$48,10,FALSE))</f>
        <v/>
      </c>
      <c r="AX95" s="174" t="str">
        <f>IF(AX94="","",VLOOKUP(AX94,'様式４－２'!$C$7:$L$48,10,FALSE))</f>
        <v/>
      </c>
      <c r="AY95" s="174" t="str">
        <f>IF(AY94="","",VLOOKUP(AY94,'様式４－２'!$C$7:$L$48,10,FALSE))</f>
        <v/>
      </c>
      <c r="AZ95" s="174" t="str">
        <f>IF(AZ94="","",VLOOKUP(AZ94,'様式４－２'!$C$7:$L$48,10,FALSE))</f>
        <v/>
      </c>
      <c r="BA95" s="174" t="str">
        <f>IF(BA94="","",VLOOKUP(BA94,'様式４－２'!$C$7:$L$48,10,FALSE))</f>
        <v/>
      </c>
      <c r="BB95" s="175" t="str">
        <f>IF(BB94="","",VLOOKUP(BB94,'様式４－２'!$C$7:$L$48,10,FALSE))</f>
        <v/>
      </c>
      <c r="BC95" s="173" t="str">
        <f>IF(BC94="","",VLOOKUP(BC94,'様式４－２'!$C$7:$L$48,10,FALSE))</f>
        <v/>
      </c>
      <c r="BD95" s="174" t="str">
        <f>IF(BD94="","",VLOOKUP(BD94,'様式４－２'!$C$7:$L$48,10,FALSE))</f>
        <v/>
      </c>
      <c r="BE95" s="174" t="str">
        <f>IF(BE94="","",VLOOKUP(BE94,'様式４－２'!$C$7:$L$48,10,FALSE))</f>
        <v/>
      </c>
      <c r="BF95" s="338">
        <f>IF($BI$4="４週",SUM(AA95:BB95),IF($BI$4="暦月",SUM(AA95:BE95),""))</f>
        <v>0</v>
      </c>
      <c r="BG95" s="339"/>
      <c r="BH95" s="340">
        <f>IF($BI$4="４週",BF95/4,IF($BI$4="暦月",(BF95/($BI$9/7)),""))</f>
        <v>0</v>
      </c>
      <c r="BI95" s="339"/>
      <c r="BJ95" s="335"/>
      <c r="BK95" s="336"/>
      <c r="BL95" s="336"/>
      <c r="BM95" s="336"/>
      <c r="BN95" s="337"/>
    </row>
    <row r="96" spans="2:66" ht="20.25" customHeight="1" x14ac:dyDescent="0.4">
      <c r="B96" s="296">
        <f>B94+1</f>
        <v>40</v>
      </c>
      <c r="C96" s="298"/>
      <c r="D96" s="300"/>
      <c r="E96" s="223"/>
      <c r="F96" s="301"/>
      <c r="G96" s="303"/>
      <c r="H96" s="304"/>
      <c r="I96" s="163"/>
      <c r="J96" s="164"/>
      <c r="K96" s="163"/>
      <c r="L96" s="164"/>
      <c r="M96" s="307"/>
      <c r="N96" s="308"/>
      <c r="O96" s="311"/>
      <c r="P96" s="312"/>
      <c r="Q96" s="312"/>
      <c r="R96" s="304"/>
      <c r="S96" s="280"/>
      <c r="T96" s="281"/>
      <c r="U96" s="281"/>
      <c r="V96" s="281"/>
      <c r="W96" s="282"/>
      <c r="X96" s="195" t="s">
        <v>18</v>
      </c>
      <c r="Y96" s="118"/>
      <c r="Z96" s="119"/>
      <c r="AA96" s="105"/>
      <c r="AB96" s="106"/>
      <c r="AC96" s="106"/>
      <c r="AD96" s="106"/>
      <c r="AE96" s="106"/>
      <c r="AF96" s="106"/>
      <c r="AG96" s="107"/>
      <c r="AH96" s="105"/>
      <c r="AI96" s="106"/>
      <c r="AJ96" s="106"/>
      <c r="AK96" s="106"/>
      <c r="AL96" s="106"/>
      <c r="AM96" s="106"/>
      <c r="AN96" s="107"/>
      <c r="AO96" s="105"/>
      <c r="AP96" s="106"/>
      <c r="AQ96" s="106"/>
      <c r="AR96" s="106"/>
      <c r="AS96" s="106"/>
      <c r="AT96" s="106"/>
      <c r="AU96" s="107"/>
      <c r="AV96" s="105"/>
      <c r="AW96" s="106"/>
      <c r="AX96" s="106"/>
      <c r="AY96" s="106"/>
      <c r="AZ96" s="106"/>
      <c r="BA96" s="106"/>
      <c r="BB96" s="107"/>
      <c r="BC96" s="105"/>
      <c r="BD96" s="106"/>
      <c r="BE96" s="108"/>
      <c r="BF96" s="283"/>
      <c r="BG96" s="284"/>
      <c r="BH96" s="285"/>
      <c r="BI96" s="286"/>
      <c r="BJ96" s="287"/>
      <c r="BK96" s="288"/>
      <c r="BL96" s="288"/>
      <c r="BM96" s="288"/>
      <c r="BN96" s="289"/>
    </row>
    <row r="97" spans="2:66" ht="20.25" customHeight="1" x14ac:dyDescent="0.4">
      <c r="B97" s="297"/>
      <c r="C97" s="299"/>
      <c r="D97" s="302"/>
      <c r="E97" s="223"/>
      <c r="F97" s="301"/>
      <c r="G97" s="341"/>
      <c r="H97" s="342"/>
      <c r="I97" s="207"/>
      <c r="J97" s="208">
        <f>G96</f>
        <v>0</v>
      </c>
      <c r="K97" s="207"/>
      <c r="L97" s="208">
        <f>M96</f>
        <v>0</v>
      </c>
      <c r="M97" s="343"/>
      <c r="N97" s="344"/>
      <c r="O97" s="345"/>
      <c r="P97" s="346"/>
      <c r="Q97" s="346"/>
      <c r="R97" s="342"/>
      <c r="S97" s="280"/>
      <c r="T97" s="281"/>
      <c r="U97" s="281"/>
      <c r="V97" s="281"/>
      <c r="W97" s="282"/>
      <c r="X97" s="196" t="s">
        <v>246</v>
      </c>
      <c r="Y97" s="120"/>
      <c r="Z97" s="197"/>
      <c r="AA97" s="173" t="str">
        <f>IF(AA96="","",VLOOKUP(AA96,'様式４－２'!$C$7:$L$48,10,FALSE))</f>
        <v/>
      </c>
      <c r="AB97" s="174" t="str">
        <f>IF(AB96="","",VLOOKUP(AB96,'様式４－２'!$C$7:$L$48,10,FALSE))</f>
        <v/>
      </c>
      <c r="AC97" s="174" t="str">
        <f>IF(AC96="","",VLOOKUP(AC96,'様式４－２'!$C$7:$L$48,10,FALSE))</f>
        <v/>
      </c>
      <c r="AD97" s="174" t="str">
        <f>IF(AD96="","",VLOOKUP(AD96,'様式４－２'!$C$7:$L$48,10,FALSE))</f>
        <v/>
      </c>
      <c r="AE97" s="174" t="str">
        <f>IF(AE96="","",VLOOKUP(AE96,'様式４－２'!$C$7:$L$48,10,FALSE))</f>
        <v/>
      </c>
      <c r="AF97" s="174" t="str">
        <f>IF(AF96="","",VLOOKUP(AF96,'様式４－２'!$C$7:$L$48,10,FALSE))</f>
        <v/>
      </c>
      <c r="AG97" s="175" t="str">
        <f>IF(AG96="","",VLOOKUP(AG96,'様式４－２'!$C$7:$L$48,10,FALSE))</f>
        <v/>
      </c>
      <c r="AH97" s="173" t="str">
        <f>IF(AH96="","",VLOOKUP(AH96,'様式４－２'!$C$7:$L$48,10,FALSE))</f>
        <v/>
      </c>
      <c r="AI97" s="174" t="str">
        <f>IF(AI96="","",VLOOKUP(AI96,'様式４－２'!$C$7:$L$48,10,FALSE))</f>
        <v/>
      </c>
      <c r="AJ97" s="174" t="str">
        <f>IF(AJ96="","",VLOOKUP(AJ96,'様式４－２'!$C$7:$L$48,10,FALSE))</f>
        <v/>
      </c>
      <c r="AK97" s="174" t="str">
        <f>IF(AK96="","",VLOOKUP(AK96,'様式４－２'!$C$7:$L$48,10,FALSE))</f>
        <v/>
      </c>
      <c r="AL97" s="174" t="str">
        <f>IF(AL96="","",VLOOKUP(AL96,'様式４－２'!$C$7:$L$48,10,FALSE))</f>
        <v/>
      </c>
      <c r="AM97" s="174" t="str">
        <f>IF(AM96="","",VLOOKUP(AM96,'様式４－２'!$C$7:$L$48,10,FALSE))</f>
        <v/>
      </c>
      <c r="AN97" s="175" t="str">
        <f>IF(AN96="","",VLOOKUP(AN96,'様式４－２'!$C$7:$L$48,10,FALSE))</f>
        <v/>
      </c>
      <c r="AO97" s="173" t="str">
        <f>IF(AO96="","",VLOOKUP(AO96,'様式４－２'!$C$7:$L$48,10,FALSE))</f>
        <v/>
      </c>
      <c r="AP97" s="174" t="str">
        <f>IF(AP96="","",VLOOKUP(AP96,'様式４－２'!$C$7:$L$48,10,FALSE))</f>
        <v/>
      </c>
      <c r="AQ97" s="174" t="str">
        <f>IF(AQ96="","",VLOOKUP(AQ96,'様式４－２'!$C$7:$L$48,10,FALSE))</f>
        <v/>
      </c>
      <c r="AR97" s="174" t="str">
        <f>IF(AR96="","",VLOOKUP(AR96,'様式４－２'!$C$7:$L$48,10,FALSE))</f>
        <v/>
      </c>
      <c r="AS97" s="174" t="str">
        <f>IF(AS96="","",VLOOKUP(AS96,'様式４－２'!$C$7:$L$48,10,FALSE))</f>
        <v/>
      </c>
      <c r="AT97" s="174" t="str">
        <f>IF(AT96="","",VLOOKUP(AT96,'様式４－２'!$C$7:$L$48,10,FALSE))</f>
        <v/>
      </c>
      <c r="AU97" s="175" t="str">
        <f>IF(AU96="","",VLOOKUP(AU96,'様式４－２'!$C$7:$L$48,10,FALSE))</f>
        <v/>
      </c>
      <c r="AV97" s="173" t="str">
        <f>IF(AV96="","",VLOOKUP(AV96,'様式４－２'!$C$7:$L$48,10,FALSE))</f>
        <v/>
      </c>
      <c r="AW97" s="174" t="str">
        <f>IF(AW96="","",VLOOKUP(AW96,'様式４－２'!$C$7:$L$48,10,FALSE))</f>
        <v/>
      </c>
      <c r="AX97" s="174" t="str">
        <f>IF(AX96="","",VLOOKUP(AX96,'様式４－２'!$C$7:$L$48,10,FALSE))</f>
        <v/>
      </c>
      <c r="AY97" s="174" t="str">
        <f>IF(AY96="","",VLOOKUP(AY96,'様式４－２'!$C$7:$L$48,10,FALSE))</f>
        <v/>
      </c>
      <c r="AZ97" s="174" t="str">
        <f>IF(AZ96="","",VLOOKUP(AZ96,'様式４－２'!$C$7:$L$48,10,FALSE))</f>
        <v/>
      </c>
      <c r="BA97" s="174" t="str">
        <f>IF(BA96="","",VLOOKUP(BA96,'様式４－２'!$C$7:$L$48,10,FALSE))</f>
        <v/>
      </c>
      <c r="BB97" s="175" t="str">
        <f>IF(BB96="","",VLOOKUP(BB96,'様式４－２'!$C$7:$L$48,10,FALSE))</f>
        <v/>
      </c>
      <c r="BC97" s="173" t="str">
        <f>IF(BC96="","",VLOOKUP(BC96,'様式４－２'!$C$7:$L$48,10,FALSE))</f>
        <v/>
      </c>
      <c r="BD97" s="174" t="str">
        <f>IF(BD96="","",VLOOKUP(BD96,'様式４－２'!$C$7:$L$48,10,FALSE))</f>
        <v/>
      </c>
      <c r="BE97" s="174" t="str">
        <f>IF(BE96="","",VLOOKUP(BE96,'様式４－２'!$C$7:$L$48,10,FALSE))</f>
        <v/>
      </c>
      <c r="BF97" s="338">
        <f>IF($BI$4="４週",SUM(AA97:BB97),IF($BI$4="暦月",SUM(AA97:BE97),""))</f>
        <v>0</v>
      </c>
      <c r="BG97" s="339"/>
      <c r="BH97" s="340">
        <f>IF($BI$4="４週",BF97/4,IF($BI$4="暦月",(BF97/($BI$9/7)),""))</f>
        <v>0</v>
      </c>
      <c r="BI97" s="339"/>
      <c r="BJ97" s="335"/>
      <c r="BK97" s="336"/>
      <c r="BL97" s="336"/>
      <c r="BM97" s="336"/>
      <c r="BN97" s="337"/>
    </row>
    <row r="98" spans="2:66" ht="20.25" customHeight="1" x14ac:dyDescent="0.4">
      <c r="B98" s="296">
        <f>B96+1</f>
        <v>41</v>
      </c>
      <c r="C98" s="298"/>
      <c r="D98" s="300"/>
      <c r="E98" s="223"/>
      <c r="F98" s="301"/>
      <c r="G98" s="303"/>
      <c r="H98" s="304"/>
      <c r="I98" s="163"/>
      <c r="J98" s="164"/>
      <c r="K98" s="163"/>
      <c r="L98" s="164"/>
      <c r="M98" s="307"/>
      <c r="N98" s="308"/>
      <c r="O98" s="311"/>
      <c r="P98" s="312"/>
      <c r="Q98" s="312"/>
      <c r="R98" s="304"/>
      <c r="S98" s="280"/>
      <c r="T98" s="281"/>
      <c r="U98" s="281"/>
      <c r="V98" s="281"/>
      <c r="W98" s="282"/>
      <c r="X98" s="195" t="s">
        <v>18</v>
      </c>
      <c r="Y98" s="118"/>
      <c r="Z98" s="119"/>
      <c r="AA98" s="105"/>
      <c r="AB98" s="106"/>
      <c r="AC98" s="106"/>
      <c r="AD98" s="106"/>
      <c r="AE98" s="106"/>
      <c r="AF98" s="106"/>
      <c r="AG98" s="107"/>
      <c r="AH98" s="105"/>
      <c r="AI98" s="106"/>
      <c r="AJ98" s="106"/>
      <c r="AK98" s="106"/>
      <c r="AL98" s="106"/>
      <c r="AM98" s="106"/>
      <c r="AN98" s="107"/>
      <c r="AO98" s="105"/>
      <c r="AP98" s="106"/>
      <c r="AQ98" s="106"/>
      <c r="AR98" s="106"/>
      <c r="AS98" s="106"/>
      <c r="AT98" s="106"/>
      <c r="AU98" s="107"/>
      <c r="AV98" s="105"/>
      <c r="AW98" s="106"/>
      <c r="AX98" s="106"/>
      <c r="AY98" s="106"/>
      <c r="AZ98" s="106"/>
      <c r="BA98" s="106"/>
      <c r="BB98" s="107"/>
      <c r="BC98" s="105"/>
      <c r="BD98" s="106"/>
      <c r="BE98" s="108"/>
      <c r="BF98" s="283"/>
      <c r="BG98" s="284"/>
      <c r="BH98" s="285"/>
      <c r="BI98" s="286"/>
      <c r="BJ98" s="287"/>
      <c r="BK98" s="288"/>
      <c r="BL98" s="288"/>
      <c r="BM98" s="288"/>
      <c r="BN98" s="289"/>
    </row>
    <row r="99" spans="2:66" ht="20.25" customHeight="1" x14ac:dyDescent="0.4">
      <c r="B99" s="297"/>
      <c r="C99" s="299"/>
      <c r="D99" s="302"/>
      <c r="E99" s="223"/>
      <c r="F99" s="301"/>
      <c r="G99" s="341"/>
      <c r="H99" s="342"/>
      <c r="I99" s="207"/>
      <c r="J99" s="208">
        <f>G98</f>
        <v>0</v>
      </c>
      <c r="K99" s="207"/>
      <c r="L99" s="208">
        <f>M98</f>
        <v>0</v>
      </c>
      <c r="M99" s="343"/>
      <c r="N99" s="344"/>
      <c r="O99" s="345"/>
      <c r="P99" s="346"/>
      <c r="Q99" s="346"/>
      <c r="R99" s="342"/>
      <c r="S99" s="280"/>
      <c r="T99" s="281"/>
      <c r="U99" s="281"/>
      <c r="V99" s="281"/>
      <c r="W99" s="282"/>
      <c r="X99" s="196" t="s">
        <v>246</v>
      </c>
      <c r="Y99" s="120"/>
      <c r="Z99" s="197"/>
      <c r="AA99" s="173" t="str">
        <f>IF(AA98="","",VLOOKUP(AA98,'様式４－２'!$C$7:$L$48,10,FALSE))</f>
        <v/>
      </c>
      <c r="AB99" s="174" t="str">
        <f>IF(AB98="","",VLOOKUP(AB98,'様式４－２'!$C$7:$L$48,10,FALSE))</f>
        <v/>
      </c>
      <c r="AC99" s="174" t="str">
        <f>IF(AC98="","",VLOOKUP(AC98,'様式４－２'!$C$7:$L$48,10,FALSE))</f>
        <v/>
      </c>
      <c r="AD99" s="174" t="str">
        <f>IF(AD98="","",VLOOKUP(AD98,'様式４－２'!$C$7:$L$48,10,FALSE))</f>
        <v/>
      </c>
      <c r="AE99" s="174" t="str">
        <f>IF(AE98="","",VLOOKUP(AE98,'様式４－２'!$C$7:$L$48,10,FALSE))</f>
        <v/>
      </c>
      <c r="AF99" s="174" t="str">
        <f>IF(AF98="","",VLOOKUP(AF98,'様式４－２'!$C$7:$L$48,10,FALSE))</f>
        <v/>
      </c>
      <c r="AG99" s="175" t="str">
        <f>IF(AG98="","",VLOOKUP(AG98,'様式４－２'!$C$7:$L$48,10,FALSE))</f>
        <v/>
      </c>
      <c r="AH99" s="173" t="str">
        <f>IF(AH98="","",VLOOKUP(AH98,'様式４－２'!$C$7:$L$48,10,FALSE))</f>
        <v/>
      </c>
      <c r="AI99" s="174" t="str">
        <f>IF(AI98="","",VLOOKUP(AI98,'様式４－２'!$C$7:$L$48,10,FALSE))</f>
        <v/>
      </c>
      <c r="AJ99" s="174" t="str">
        <f>IF(AJ98="","",VLOOKUP(AJ98,'様式４－２'!$C$7:$L$48,10,FALSE))</f>
        <v/>
      </c>
      <c r="AK99" s="174" t="str">
        <f>IF(AK98="","",VLOOKUP(AK98,'様式４－２'!$C$7:$L$48,10,FALSE))</f>
        <v/>
      </c>
      <c r="AL99" s="174" t="str">
        <f>IF(AL98="","",VLOOKUP(AL98,'様式４－２'!$C$7:$L$48,10,FALSE))</f>
        <v/>
      </c>
      <c r="AM99" s="174" t="str">
        <f>IF(AM98="","",VLOOKUP(AM98,'様式４－２'!$C$7:$L$48,10,FALSE))</f>
        <v/>
      </c>
      <c r="AN99" s="175" t="str">
        <f>IF(AN98="","",VLOOKUP(AN98,'様式４－２'!$C$7:$L$48,10,FALSE))</f>
        <v/>
      </c>
      <c r="AO99" s="173" t="str">
        <f>IF(AO98="","",VLOOKUP(AO98,'様式４－２'!$C$7:$L$48,10,FALSE))</f>
        <v/>
      </c>
      <c r="AP99" s="174" t="str">
        <f>IF(AP98="","",VLOOKUP(AP98,'様式４－２'!$C$7:$L$48,10,FALSE))</f>
        <v/>
      </c>
      <c r="AQ99" s="174" t="str">
        <f>IF(AQ98="","",VLOOKUP(AQ98,'様式４－２'!$C$7:$L$48,10,FALSE))</f>
        <v/>
      </c>
      <c r="AR99" s="174" t="str">
        <f>IF(AR98="","",VLOOKUP(AR98,'様式４－２'!$C$7:$L$48,10,FALSE))</f>
        <v/>
      </c>
      <c r="AS99" s="174" t="str">
        <f>IF(AS98="","",VLOOKUP(AS98,'様式４－２'!$C$7:$L$48,10,FALSE))</f>
        <v/>
      </c>
      <c r="AT99" s="174" t="str">
        <f>IF(AT98="","",VLOOKUP(AT98,'様式４－２'!$C$7:$L$48,10,FALSE))</f>
        <v/>
      </c>
      <c r="AU99" s="175" t="str">
        <f>IF(AU98="","",VLOOKUP(AU98,'様式４－２'!$C$7:$L$48,10,FALSE))</f>
        <v/>
      </c>
      <c r="AV99" s="173" t="str">
        <f>IF(AV98="","",VLOOKUP(AV98,'様式４－２'!$C$7:$L$48,10,FALSE))</f>
        <v/>
      </c>
      <c r="AW99" s="174" t="str">
        <f>IF(AW98="","",VLOOKUP(AW98,'様式４－２'!$C$7:$L$48,10,FALSE))</f>
        <v/>
      </c>
      <c r="AX99" s="174" t="str">
        <f>IF(AX98="","",VLOOKUP(AX98,'様式４－２'!$C$7:$L$48,10,FALSE))</f>
        <v/>
      </c>
      <c r="AY99" s="174" t="str">
        <f>IF(AY98="","",VLOOKUP(AY98,'様式４－２'!$C$7:$L$48,10,FALSE))</f>
        <v/>
      </c>
      <c r="AZ99" s="174" t="str">
        <f>IF(AZ98="","",VLOOKUP(AZ98,'様式４－２'!$C$7:$L$48,10,FALSE))</f>
        <v/>
      </c>
      <c r="BA99" s="174" t="str">
        <f>IF(BA98="","",VLOOKUP(BA98,'様式４－２'!$C$7:$L$48,10,FALSE))</f>
        <v/>
      </c>
      <c r="BB99" s="175" t="str">
        <f>IF(BB98="","",VLOOKUP(BB98,'様式４－２'!$C$7:$L$48,10,FALSE))</f>
        <v/>
      </c>
      <c r="BC99" s="173" t="str">
        <f>IF(BC98="","",VLOOKUP(BC98,'様式４－２'!$C$7:$L$48,10,FALSE))</f>
        <v/>
      </c>
      <c r="BD99" s="174" t="str">
        <f>IF(BD98="","",VLOOKUP(BD98,'様式４－２'!$C$7:$L$48,10,FALSE))</f>
        <v/>
      </c>
      <c r="BE99" s="174" t="str">
        <f>IF(BE98="","",VLOOKUP(BE98,'様式４－２'!$C$7:$L$48,10,FALSE))</f>
        <v/>
      </c>
      <c r="BF99" s="338">
        <f>IF($BI$4="４週",SUM(AA99:BB99),IF($BI$4="暦月",SUM(AA99:BE99),""))</f>
        <v>0</v>
      </c>
      <c r="BG99" s="339"/>
      <c r="BH99" s="340">
        <f>IF($BI$4="４週",BF99/4,IF($BI$4="暦月",(BF99/($BI$9/7)),""))</f>
        <v>0</v>
      </c>
      <c r="BI99" s="339"/>
      <c r="BJ99" s="335"/>
      <c r="BK99" s="336"/>
      <c r="BL99" s="336"/>
      <c r="BM99" s="336"/>
      <c r="BN99" s="337"/>
    </row>
    <row r="100" spans="2:66" ht="20.25" customHeight="1" x14ac:dyDescent="0.4">
      <c r="B100" s="296">
        <f>B98+1</f>
        <v>42</v>
      </c>
      <c r="C100" s="298"/>
      <c r="D100" s="300"/>
      <c r="E100" s="223"/>
      <c r="F100" s="301"/>
      <c r="G100" s="303"/>
      <c r="H100" s="304"/>
      <c r="I100" s="163"/>
      <c r="J100" s="164"/>
      <c r="K100" s="163"/>
      <c r="L100" s="164"/>
      <c r="M100" s="307"/>
      <c r="N100" s="308"/>
      <c r="O100" s="311"/>
      <c r="P100" s="312"/>
      <c r="Q100" s="312"/>
      <c r="R100" s="304"/>
      <c r="S100" s="280"/>
      <c r="T100" s="281"/>
      <c r="U100" s="281"/>
      <c r="V100" s="281"/>
      <c r="W100" s="282"/>
      <c r="X100" s="195" t="s">
        <v>18</v>
      </c>
      <c r="Y100" s="118"/>
      <c r="Z100" s="119"/>
      <c r="AA100" s="105"/>
      <c r="AB100" s="106"/>
      <c r="AC100" s="106"/>
      <c r="AD100" s="106"/>
      <c r="AE100" s="106"/>
      <c r="AF100" s="106"/>
      <c r="AG100" s="107"/>
      <c r="AH100" s="105"/>
      <c r="AI100" s="106"/>
      <c r="AJ100" s="106"/>
      <c r="AK100" s="106"/>
      <c r="AL100" s="106"/>
      <c r="AM100" s="106"/>
      <c r="AN100" s="107"/>
      <c r="AO100" s="105"/>
      <c r="AP100" s="106"/>
      <c r="AQ100" s="106"/>
      <c r="AR100" s="106"/>
      <c r="AS100" s="106"/>
      <c r="AT100" s="106"/>
      <c r="AU100" s="107"/>
      <c r="AV100" s="105"/>
      <c r="AW100" s="106"/>
      <c r="AX100" s="106"/>
      <c r="AY100" s="106"/>
      <c r="AZ100" s="106"/>
      <c r="BA100" s="106"/>
      <c r="BB100" s="107"/>
      <c r="BC100" s="105"/>
      <c r="BD100" s="106"/>
      <c r="BE100" s="108"/>
      <c r="BF100" s="283"/>
      <c r="BG100" s="284"/>
      <c r="BH100" s="285"/>
      <c r="BI100" s="286"/>
      <c r="BJ100" s="287"/>
      <c r="BK100" s="288"/>
      <c r="BL100" s="288"/>
      <c r="BM100" s="288"/>
      <c r="BN100" s="289"/>
    </row>
    <row r="101" spans="2:66" ht="20.25" customHeight="1" x14ac:dyDescent="0.4">
      <c r="B101" s="297"/>
      <c r="C101" s="299"/>
      <c r="D101" s="302"/>
      <c r="E101" s="223"/>
      <c r="F101" s="301"/>
      <c r="G101" s="341"/>
      <c r="H101" s="342"/>
      <c r="I101" s="207"/>
      <c r="J101" s="208">
        <f>G100</f>
        <v>0</v>
      </c>
      <c r="K101" s="207"/>
      <c r="L101" s="208">
        <f>M100</f>
        <v>0</v>
      </c>
      <c r="M101" s="343"/>
      <c r="N101" s="344"/>
      <c r="O101" s="345"/>
      <c r="P101" s="346"/>
      <c r="Q101" s="346"/>
      <c r="R101" s="342"/>
      <c r="S101" s="280"/>
      <c r="T101" s="281"/>
      <c r="U101" s="281"/>
      <c r="V101" s="281"/>
      <c r="W101" s="282"/>
      <c r="X101" s="196" t="s">
        <v>246</v>
      </c>
      <c r="Y101" s="120"/>
      <c r="Z101" s="197"/>
      <c r="AA101" s="173" t="str">
        <f>IF(AA100="","",VLOOKUP(AA100,'様式４－２'!$C$7:$L$48,10,FALSE))</f>
        <v/>
      </c>
      <c r="AB101" s="174" t="str">
        <f>IF(AB100="","",VLOOKUP(AB100,'様式４－２'!$C$7:$L$48,10,FALSE))</f>
        <v/>
      </c>
      <c r="AC101" s="174" t="str">
        <f>IF(AC100="","",VLOOKUP(AC100,'様式４－２'!$C$7:$L$48,10,FALSE))</f>
        <v/>
      </c>
      <c r="AD101" s="174" t="str">
        <f>IF(AD100="","",VLOOKUP(AD100,'様式４－２'!$C$7:$L$48,10,FALSE))</f>
        <v/>
      </c>
      <c r="AE101" s="174" t="str">
        <f>IF(AE100="","",VLOOKUP(AE100,'様式４－２'!$C$7:$L$48,10,FALSE))</f>
        <v/>
      </c>
      <c r="AF101" s="174" t="str">
        <f>IF(AF100="","",VLOOKUP(AF100,'様式４－２'!$C$7:$L$48,10,FALSE))</f>
        <v/>
      </c>
      <c r="AG101" s="175" t="str">
        <f>IF(AG100="","",VLOOKUP(AG100,'様式４－２'!$C$7:$L$48,10,FALSE))</f>
        <v/>
      </c>
      <c r="AH101" s="173" t="str">
        <f>IF(AH100="","",VLOOKUP(AH100,'様式４－２'!$C$7:$L$48,10,FALSE))</f>
        <v/>
      </c>
      <c r="AI101" s="174" t="str">
        <f>IF(AI100="","",VLOOKUP(AI100,'様式４－２'!$C$7:$L$48,10,FALSE))</f>
        <v/>
      </c>
      <c r="AJ101" s="174" t="str">
        <f>IF(AJ100="","",VLOOKUP(AJ100,'様式４－２'!$C$7:$L$48,10,FALSE))</f>
        <v/>
      </c>
      <c r="AK101" s="174" t="str">
        <f>IF(AK100="","",VLOOKUP(AK100,'様式４－２'!$C$7:$L$48,10,FALSE))</f>
        <v/>
      </c>
      <c r="AL101" s="174" t="str">
        <f>IF(AL100="","",VLOOKUP(AL100,'様式４－２'!$C$7:$L$48,10,FALSE))</f>
        <v/>
      </c>
      <c r="AM101" s="174" t="str">
        <f>IF(AM100="","",VLOOKUP(AM100,'様式４－２'!$C$7:$L$48,10,FALSE))</f>
        <v/>
      </c>
      <c r="AN101" s="175" t="str">
        <f>IF(AN100="","",VLOOKUP(AN100,'様式４－２'!$C$7:$L$48,10,FALSE))</f>
        <v/>
      </c>
      <c r="AO101" s="173" t="str">
        <f>IF(AO100="","",VLOOKUP(AO100,'様式４－２'!$C$7:$L$48,10,FALSE))</f>
        <v/>
      </c>
      <c r="AP101" s="174" t="str">
        <f>IF(AP100="","",VLOOKUP(AP100,'様式４－２'!$C$7:$L$48,10,FALSE))</f>
        <v/>
      </c>
      <c r="AQ101" s="174" t="str">
        <f>IF(AQ100="","",VLOOKUP(AQ100,'様式４－２'!$C$7:$L$48,10,FALSE))</f>
        <v/>
      </c>
      <c r="AR101" s="174" t="str">
        <f>IF(AR100="","",VLOOKUP(AR100,'様式４－２'!$C$7:$L$48,10,FALSE))</f>
        <v/>
      </c>
      <c r="AS101" s="174" t="str">
        <f>IF(AS100="","",VLOOKUP(AS100,'様式４－２'!$C$7:$L$48,10,FALSE))</f>
        <v/>
      </c>
      <c r="AT101" s="174" t="str">
        <f>IF(AT100="","",VLOOKUP(AT100,'様式４－２'!$C$7:$L$48,10,FALSE))</f>
        <v/>
      </c>
      <c r="AU101" s="175" t="str">
        <f>IF(AU100="","",VLOOKUP(AU100,'様式４－２'!$C$7:$L$48,10,FALSE))</f>
        <v/>
      </c>
      <c r="AV101" s="173" t="str">
        <f>IF(AV100="","",VLOOKUP(AV100,'様式４－２'!$C$7:$L$48,10,FALSE))</f>
        <v/>
      </c>
      <c r="AW101" s="174" t="str">
        <f>IF(AW100="","",VLOOKUP(AW100,'様式４－２'!$C$7:$L$48,10,FALSE))</f>
        <v/>
      </c>
      <c r="AX101" s="174" t="str">
        <f>IF(AX100="","",VLOOKUP(AX100,'様式４－２'!$C$7:$L$48,10,FALSE))</f>
        <v/>
      </c>
      <c r="AY101" s="174" t="str">
        <f>IF(AY100="","",VLOOKUP(AY100,'様式４－２'!$C$7:$L$48,10,FALSE))</f>
        <v/>
      </c>
      <c r="AZ101" s="174" t="str">
        <f>IF(AZ100="","",VLOOKUP(AZ100,'様式４－２'!$C$7:$L$48,10,FALSE))</f>
        <v/>
      </c>
      <c r="BA101" s="174" t="str">
        <f>IF(BA100="","",VLOOKUP(BA100,'様式４－２'!$C$7:$L$48,10,FALSE))</f>
        <v/>
      </c>
      <c r="BB101" s="175" t="str">
        <f>IF(BB100="","",VLOOKUP(BB100,'様式４－２'!$C$7:$L$48,10,FALSE))</f>
        <v/>
      </c>
      <c r="BC101" s="173" t="str">
        <f>IF(BC100="","",VLOOKUP(BC100,'様式４－２'!$C$7:$L$48,10,FALSE))</f>
        <v/>
      </c>
      <c r="BD101" s="174" t="str">
        <f>IF(BD100="","",VLOOKUP(BD100,'様式４－２'!$C$7:$L$48,10,FALSE))</f>
        <v/>
      </c>
      <c r="BE101" s="174" t="str">
        <f>IF(BE100="","",VLOOKUP(BE100,'様式４－２'!$C$7:$L$48,10,FALSE))</f>
        <v/>
      </c>
      <c r="BF101" s="338">
        <f>IF($BI$4="４週",SUM(AA101:BB101),IF($BI$4="暦月",SUM(AA101:BE101),""))</f>
        <v>0</v>
      </c>
      <c r="BG101" s="339"/>
      <c r="BH101" s="340">
        <f>IF($BI$4="４週",BF101/4,IF($BI$4="暦月",(BF101/($BI$9/7)),""))</f>
        <v>0</v>
      </c>
      <c r="BI101" s="339"/>
      <c r="BJ101" s="335"/>
      <c r="BK101" s="336"/>
      <c r="BL101" s="336"/>
      <c r="BM101" s="336"/>
      <c r="BN101" s="337"/>
    </row>
    <row r="102" spans="2:66" ht="20.25" customHeight="1" x14ac:dyDescent="0.4">
      <c r="B102" s="296">
        <f>B100+1</f>
        <v>43</v>
      </c>
      <c r="C102" s="298"/>
      <c r="D102" s="300"/>
      <c r="E102" s="223"/>
      <c r="F102" s="301"/>
      <c r="G102" s="303"/>
      <c r="H102" s="304"/>
      <c r="I102" s="163"/>
      <c r="J102" s="164"/>
      <c r="K102" s="163"/>
      <c r="L102" s="164"/>
      <c r="M102" s="307"/>
      <c r="N102" s="308"/>
      <c r="O102" s="311"/>
      <c r="P102" s="312"/>
      <c r="Q102" s="312"/>
      <c r="R102" s="304"/>
      <c r="S102" s="280"/>
      <c r="T102" s="281"/>
      <c r="U102" s="281"/>
      <c r="V102" s="281"/>
      <c r="W102" s="282"/>
      <c r="X102" s="195" t="s">
        <v>18</v>
      </c>
      <c r="Y102" s="118"/>
      <c r="Z102" s="119"/>
      <c r="AA102" s="105"/>
      <c r="AB102" s="106"/>
      <c r="AC102" s="106"/>
      <c r="AD102" s="106"/>
      <c r="AE102" s="106"/>
      <c r="AF102" s="106"/>
      <c r="AG102" s="107"/>
      <c r="AH102" s="105"/>
      <c r="AI102" s="106"/>
      <c r="AJ102" s="106"/>
      <c r="AK102" s="106"/>
      <c r="AL102" s="106"/>
      <c r="AM102" s="106"/>
      <c r="AN102" s="107"/>
      <c r="AO102" s="105"/>
      <c r="AP102" s="106"/>
      <c r="AQ102" s="106"/>
      <c r="AR102" s="106"/>
      <c r="AS102" s="106"/>
      <c r="AT102" s="106"/>
      <c r="AU102" s="107"/>
      <c r="AV102" s="105"/>
      <c r="AW102" s="106"/>
      <c r="AX102" s="106"/>
      <c r="AY102" s="106"/>
      <c r="AZ102" s="106"/>
      <c r="BA102" s="106"/>
      <c r="BB102" s="107"/>
      <c r="BC102" s="105"/>
      <c r="BD102" s="106"/>
      <c r="BE102" s="108"/>
      <c r="BF102" s="283"/>
      <c r="BG102" s="284"/>
      <c r="BH102" s="285"/>
      <c r="BI102" s="286"/>
      <c r="BJ102" s="287"/>
      <c r="BK102" s="288"/>
      <c r="BL102" s="288"/>
      <c r="BM102" s="288"/>
      <c r="BN102" s="289"/>
    </row>
    <row r="103" spans="2:66" ht="20.25" customHeight="1" x14ac:dyDescent="0.4">
      <c r="B103" s="297"/>
      <c r="C103" s="299"/>
      <c r="D103" s="302"/>
      <c r="E103" s="223"/>
      <c r="F103" s="301"/>
      <c r="G103" s="341"/>
      <c r="H103" s="342"/>
      <c r="I103" s="207"/>
      <c r="J103" s="208">
        <f>G102</f>
        <v>0</v>
      </c>
      <c r="K103" s="207"/>
      <c r="L103" s="208">
        <f>M102</f>
        <v>0</v>
      </c>
      <c r="M103" s="343"/>
      <c r="N103" s="344"/>
      <c r="O103" s="345"/>
      <c r="P103" s="346"/>
      <c r="Q103" s="346"/>
      <c r="R103" s="342"/>
      <c r="S103" s="280"/>
      <c r="T103" s="281"/>
      <c r="U103" s="281"/>
      <c r="V103" s="281"/>
      <c r="W103" s="282"/>
      <c r="X103" s="196" t="s">
        <v>246</v>
      </c>
      <c r="Y103" s="120"/>
      <c r="Z103" s="197"/>
      <c r="AA103" s="173" t="str">
        <f>IF(AA102="","",VLOOKUP(AA102,'様式４－２'!$C$7:$L$48,10,FALSE))</f>
        <v/>
      </c>
      <c r="AB103" s="174" t="str">
        <f>IF(AB102="","",VLOOKUP(AB102,'様式４－２'!$C$7:$L$48,10,FALSE))</f>
        <v/>
      </c>
      <c r="AC103" s="174" t="str">
        <f>IF(AC102="","",VLOOKUP(AC102,'様式４－２'!$C$7:$L$48,10,FALSE))</f>
        <v/>
      </c>
      <c r="AD103" s="174" t="str">
        <f>IF(AD102="","",VLOOKUP(AD102,'様式４－２'!$C$7:$L$48,10,FALSE))</f>
        <v/>
      </c>
      <c r="AE103" s="174" t="str">
        <f>IF(AE102="","",VLOOKUP(AE102,'様式４－２'!$C$7:$L$48,10,FALSE))</f>
        <v/>
      </c>
      <c r="AF103" s="174" t="str">
        <f>IF(AF102="","",VLOOKUP(AF102,'様式４－２'!$C$7:$L$48,10,FALSE))</f>
        <v/>
      </c>
      <c r="AG103" s="175" t="str">
        <f>IF(AG102="","",VLOOKUP(AG102,'様式４－２'!$C$7:$L$48,10,FALSE))</f>
        <v/>
      </c>
      <c r="AH103" s="173" t="str">
        <f>IF(AH102="","",VLOOKUP(AH102,'様式４－２'!$C$7:$L$48,10,FALSE))</f>
        <v/>
      </c>
      <c r="AI103" s="174" t="str">
        <f>IF(AI102="","",VLOOKUP(AI102,'様式４－２'!$C$7:$L$48,10,FALSE))</f>
        <v/>
      </c>
      <c r="AJ103" s="174" t="str">
        <f>IF(AJ102="","",VLOOKUP(AJ102,'様式４－２'!$C$7:$L$48,10,FALSE))</f>
        <v/>
      </c>
      <c r="AK103" s="174" t="str">
        <f>IF(AK102="","",VLOOKUP(AK102,'様式４－２'!$C$7:$L$48,10,FALSE))</f>
        <v/>
      </c>
      <c r="AL103" s="174" t="str">
        <f>IF(AL102="","",VLOOKUP(AL102,'様式４－２'!$C$7:$L$48,10,FALSE))</f>
        <v/>
      </c>
      <c r="AM103" s="174" t="str">
        <f>IF(AM102="","",VLOOKUP(AM102,'様式４－２'!$C$7:$L$48,10,FALSE))</f>
        <v/>
      </c>
      <c r="AN103" s="175" t="str">
        <f>IF(AN102="","",VLOOKUP(AN102,'様式４－２'!$C$7:$L$48,10,FALSE))</f>
        <v/>
      </c>
      <c r="AO103" s="173" t="str">
        <f>IF(AO102="","",VLOOKUP(AO102,'様式４－２'!$C$7:$L$48,10,FALSE))</f>
        <v/>
      </c>
      <c r="AP103" s="174" t="str">
        <f>IF(AP102="","",VLOOKUP(AP102,'様式４－２'!$C$7:$L$48,10,FALSE))</f>
        <v/>
      </c>
      <c r="AQ103" s="174" t="str">
        <f>IF(AQ102="","",VLOOKUP(AQ102,'様式４－２'!$C$7:$L$48,10,FALSE))</f>
        <v/>
      </c>
      <c r="AR103" s="174" t="str">
        <f>IF(AR102="","",VLOOKUP(AR102,'様式４－２'!$C$7:$L$48,10,FALSE))</f>
        <v/>
      </c>
      <c r="AS103" s="174" t="str">
        <f>IF(AS102="","",VLOOKUP(AS102,'様式４－２'!$C$7:$L$48,10,FALSE))</f>
        <v/>
      </c>
      <c r="AT103" s="174" t="str">
        <f>IF(AT102="","",VLOOKUP(AT102,'様式４－２'!$C$7:$L$48,10,FALSE))</f>
        <v/>
      </c>
      <c r="AU103" s="175" t="str">
        <f>IF(AU102="","",VLOOKUP(AU102,'様式４－２'!$C$7:$L$48,10,FALSE))</f>
        <v/>
      </c>
      <c r="AV103" s="173" t="str">
        <f>IF(AV102="","",VLOOKUP(AV102,'様式４－２'!$C$7:$L$48,10,FALSE))</f>
        <v/>
      </c>
      <c r="AW103" s="174" t="str">
        <f>IF(AW102="","",VLOOKUP(AW102,'様式４－２'!$C$7:$L$48,10,FALSE))</f>
        <v/>
      </c>
      <c r="AX103" s="174" t="str">
        <f>IF(AX102="","",VLOOKUP(AX102,'様式４－２'!$C$7:$L$48,10,FALSE))</f>
        <v/>
      </c>
      <c r="AY103" s="174" t="str">
        <f>IF(AY102="","",VLOOKUP(AY102,'様式４－２'!$C$7:$L$48,10,FALSE))</f>
        <v/>
      </c>
      <c r="AZ103" s="174" t="str">
        <f>IF(AZ102="","",VLOOKUP(AZ102,'様式４－２'!$C$7:$L$48,10,FALSE))</f>
        <v/>
      </c>
      <c r="BA103" s="174" t="str">
        <f>IF(BA102="","",VLOOKUP(BA102,'様式４－２'!$C$7:$L$48,10,FALSE))</f>
        <v/>
      </c>
      <c r="BB103" s="175" t="str">
        <f>IF(BB102="","",VLOOKUP(BB102,'様式４－２'!$C$7:$L$48,10,FALSE))</f>
        <v/>
      </c>
      <c r="BC103" s="173" t="str">
        <f>IF(BC102="","",VLOOKUP(BC102,'様式４－２'!$C$7:$L$48,10,FALSE))</f>
        <v/>
      </c>
      <c r="BD103" s="174" t="str">
        <f>IF(BD102="","",VLOOKUP(BD102,'様式４－２'!$C$7:$L$48,10,FALSE))</f>
        <v/>
      </c>
      <c r="BE103" s="174" t="str">
        <f>IF(BE102="","",VLOOKUP(BE102,'様式４－２'!$C$7:$L$48,10,FALSE))</f>
        <v/>
      </c>
      <c r="BF103" s="338">
        <f>IF($BI$4="４週",SUM(AA103:BB103),IF($BI$4="暦月",SUM(AA103:BE103),""))</f>
        <v>0</v>
      </c>
      <c r="BG103" s="339"/>
      <c r="BH103" s="340">
        <f>IF($BI$4="４週",BF103/4,IF($BI$4="暦月",(BF103/($BI$9/7)),""))</f>
        <v>0</v>
      </c>
      <c r="BI103" s="339"/>
      <c r="BJ103" s="335"/>
      <c r="BK103" s="336"/>
      <c r="BL103" s="336"/>
      <c r="BM103" s="336"/>
      <c r="BN103" s="337"/>
    </row>
    <row r="104" spans="2:66" ht="20.25" customHeight="1" x14ac:dyDescent="0.4">
      <c r="B104" s="296">
        <f>B102+1</f>
        <v>44</v>
      </c>
      <c r="C104" s="298"/>
      <c r="D104" s="300"/>
      <c r="E104" s="223"/>
      <c r="F104" s="301"/>
      <c r="G104" s="303"/>
      <c r="H104" s="304"/>
      <c r="I104" s="163"/>
      <c r="J104" s="164"/>
      <c r="K104" s="163"/>
      <c r="L104" s="164"/>
      <c r="M104" s="307"/>
      <c r="N104" s="308"/>
      <c r="O104" s="311"/>
      <c r="P104" s="312"/>
      <c r="Q104" s="312"/>
      <c r="R104" s="304"/>
      <c r="S104" s="280"/>
      <c r="T104" s="281"/>
      <c r="U104" s="281"/>
      <c r="V104" s="281"/>
      <c r="W104" s="282"/>
      <c r="X104" s="195" t="s">
        <v>18</v>
      </c>
      <c r="Y104" s="118"/>
      <c r="Z104" s="119"/>
      <c r="AA104" s="105"/>
      <c r="AB104" s="106"/>
      <c r="AC104" s="106"/>
      <c r="AD104" s="106"/>
      <c r="AE104" s="106"/>
      <c r="AF104" s="106"/>
      <c r="AG104" s="107"/>
      <c r="AH104" s="105"/>
      <c r="AI104" s="106"/>
      <c r="AJ104" s="106"/>
      <c r="AK104" s="106"/>
      <c r="AL104" s="106"/>
      <c r="AM104" s="106"/>
      <c r="AN104" s="107"/>
      <c r="AO104" s="105"/>
      <c r="AP104" s="106"/>
      <c r="AQ104" s="106"/>
      <c r="AR104" s="106"/>
      <c r="AS104" s="106"/>
      <c r="AT104" s="106"/>
      <c r="AU104" s="107"/>
      <c r="AV104" s="105"/>
      <c r="AW104" s="106"/>
      <c r="AX104" s="106"/>
      <c r="AY104" s="106"/>
      <c r="AZ104" s="106"/>
      <c r="BA104" s="106"/>
      <c r="BB104" s="107"/>
      <c r="BC104" s="105"/>
      <c r="BD104" s="106"/>
      <c r="BE104" s="108"/>
      <c r="BF104" s="283"/>
      <c r="BG104" s="284"/>
      <c r="BH104" s="285"/>
      <c r="BI104" s="286"/>
      <c r="BJ104" s="287"/>
      <c r="BK104" s="288"/>
      <c r="BL104" s="288"/>
      <c r="BM104" s="288"/>
      <c r="BN104" s="289"/>
    </row>
    <row r="105" spans="2:66" ht="20.25" customHeight="1" x14ac:dyDescent="0.4">
      <c r="B105" s="297"/>
      <c r="C105" s="299"/>
      <c r="D105" s="302"/>
      <c r="E105" s="223"/>
      <c r="F105" s="301"/>
      <c r="G105" s="341"/>
      <c r="H105" s="342"/>
      <c r="I105" s="207"/>
      <c r="J105" s="208">
        <f>G104</f>
        <v>0</v>
      </c>
      <c r="K105" s="207"/>
      <c r="L105" s="208">
        <f>M104</f>
        <v>0</v>
      </c>
      <c r="M105" s="343"/>
      <c r="N105" s="344"/>
      <c r="O105" s="345"/>
      <c r="P105" s="346"/>
      <c r="Q105" s="346"/>
      <c r="R105" s="342"/>
      <c r="S105" s="280"/>
      <c r="T105" s="281"/>
      <c r="U105" s="281"/>
      <c r="V105" s="281"/>
      <c r="W105" s="282"/>
      <c r="X105" s="196" t="s">
        <v>246</v>
      </c>
      <c r="Y105" s="120"/>
      <c r="Z105" s="197"/>
      <c r="AA105" s="173" t="str">
        <f>IF(AA104="","",VLOOKUP(AA104,'様式４－２'!$C$7:$L$48,10,FALSE))</f>
        <v/>
      </c>
      <c r="AB105" s="174" t="str">
        <f>IF(AB104="","",VLOOKUP(AB104,'様式４－２'!$C$7:$L$48,10,FALSE))</f>
        <v/>
      </c>
      <c r="AC105" s="174" t="str">
        <f>IF(AC104="","",VLOOKUP(AC104,'様式４－２'!$C$7:$L$48,10,FALSE))</f>
        <v/>
      </c>
      <c r="AD105" s="174" t="str">
        <f>IF(AD104="","",VLOOKUP(AD104,'様式４－２'!$C$7:$L$48,10,FALSE))</f>
        <v/>
      </c>
      <c r="AE105" s="174" t="str">
        <f>IF(AE104="","",VLOOKUP(AE104,'様式４－２'!$C$7:$L$48,10,FALSE))</f>
        <v/>
      </c>
      <c r="AF105" s="174" t="str">
        <f>IF(AF104="","",VLOOKUP(AF104,'様式４－２'!$C$7:$L$48,10,FALSE))</f>
        <v/>
      </c>
      <c r="AG105" s="175" t="str">
        <f>IF(AG104="","",VLOOKUP(AG104,'様式４－２'!$C$7:$L$48,10,FALSE))</f>
        <v/>
      </c>
      <c r="AH105" s="173" t="str">
        <f>IF(AH104="","",VLOOKUP(AH104,'様式４－２'!$C$7:$L$48,10,FALSE))</f>
        <v/>
      </c>
      <c r="AI105" s="174" t="str">
        <f>IF(AI104="","",VLOOKUP(AI104,'様式４－２'!$C$7:$L$48,10,FALSE))</f>
        <v/>
      </c>
      <c r="AJ105" s="174" t="str">
        <f>IF(AJ104="","",VLOOKUP(AJ104,'様式４－２'!$C$7:$L$48,10,FALSE))</f>
        <v/>
      </c>
      <c r="AK105" s="174" t="str">
        <f>IF(AK104="","",VLOOKUP(AK104,'様式４－２'!$C$7:$L$48,10,FALSE))</f>
        <v/>
      </c>
      <c r="AL105" s="174" t="str">
        <f>IF(AL104="","",VLOOKUP(AL104,'様式４－２'!$C$7:$L$48,10,FALSE))</f>
        <v/>
      </c>
      <c r="AM105" s="174" t="str">
        <f>IF(AM104="","",VLOOKUP(AM104,'様式４－２'!$C$7:$L$48,10,FALSE))</f>
        <v/>
      </c>
      <c r="AN105" s="175" t="str">
        <f>IF(AN104="","",VLOOKUP(AN104,'様式４－２'!$C$7:$L$48,10,FALSE))</f>
        <v/>
      </c>
      <c r="AO105" s="173" t="str">
        <f>IF(AO104="","",VLOOKUP(AO104,'様式４－２'!$C$7:$L$48,10,FALSE))</f>
        <v/>
      </c>
      <c r="AP105" s="174" t="str">
        <f>IF(AP104="","",VLOOKUP(AP104,'様式４－２'!$C$7:$L$48,10,FALSE))</f>
        <v/>
      </c>
      <c r="AQ105" s="174" t="str">
        <f>IF(AQ104="","",VLOOKUP(AQ104,'様式４－２'!$C$7:$L$48,10,FALSE))</f>
        <v/>
      </c>
      <c r="AR105" s="174" t="str">
        <f>IF(AR104="","",VLOOKUP(AR104,'様式４－２'!$C$7:$L$48,10,FALSE))</f>
        <v/>
      </c>
      <c r="AS105" s="174" t="str">
        <f>IF(AS104="","",VLOOKUP(AS104,'様式４－２'!$C$7:$L$48,10,FALSE))</f>
        <v/>
      </c>
      <c r="AT105" s="174" t="str">
        <f>IF(AT104="","",VLOOKUP(AT104,'様式４－２'!$C$7:$L$48,10,FALSE))</f>
        <v/>
      </c>
      <c r="AU105" s="175" t="str">
        <f>IF(AU104="","",VLOOKUP(AU104,'様式４－２'!$C$7:$L$48,10,FALSE))</f>
        <v/>
      </c>
      <c r="AV105" s="173" t="str">
        <f>IF(AV104="","",VLOOKUP(AV104,'様式４－２'!$C$7:$L$48,10,FALSE))</f>
        <v/>
      </c>
      <c r="AW105" s="174" t="str">
        <f>IF(AW104="","",VLOOKUP(AW104,'様式４－２'!$C$7:$L$48,10,FALSE))</f>
        <v/>
      </c>
      <c r="AX105" s="174" t="str">
        <f>IF(AX104="","",VLOOKUP(AX104,'様式４－２'!$C$7:$L$48,10,FALSE))</f>
        <v/>
      </c>
      <c r="AY105" s="174" t="str">
        <f>IF(AY104="","",VLOOKUP(AY104,'様式４－２'!$C$7:$L$48,10,FALSE))</f>
        <v/>
      </c>
      <c r="AZ105" s="174" t="str">
        <f>IF(AZ104="","",VLOOKUP(AZ104,'様式４－２'!$C$7:$L$48,10,FALSE))</f>
        <v/>
      </c>
      <c r="BA105" s="174" t="str">
        <f>IF(BA104="","",VLOOKUP(BA104,'様式４－２'!$C$7:$L$48,10,FALSE))</f>
        <v/>
      </c>
      <c r="BB105" s="175" t="str">
        <f>IF(BB104="","",VLOOKUP(BB104,'様式４－２'!$C$7:$L$48,10,FALSE))</f>
        <v/>
      </c>
      <c r="BC105" s="173" t="str">
        <f>IF(BC104="","",VLOOKUP(BC104,'様式４－２'!$C$7:$L$48,10,FALSE))</f>
        <v/>
      </c>
      <c r="BD105" s="174" t="str">
        <f>IF(BD104="","",VLOOKUP(BD104,'様式４－２'!$C$7:$L$48,10,FALSE))</f>
        <v/>
      </c>
      <c r="BE105" s="174" t="str">
        <f>IF(BE104="","",VLOOKUP(BE104,'様式４－２'!$C$7:$L$48,10,FALSE))</f>
        <v/>
      </c>
      <c r="BF105" s="338">
        <f>IF($BI$4="４週",SUM(AA105:BB105),IF($BI$4="暦月",SUM(AA105:BE105),""))</f>
        <v>0</v>
      </c>
      <c r="BG105" s="339"/>
      <c r="BH105" s="340">
        <f>IF($BI$4="４週",BF105/4,IF($BI$4="暦月",(BF105/($BI$9/7)),""))</f>
        <v>0</v>
      </c>
      <c r="BI105" s="339"/>
      <c r="BJ105" s="335"/>
      <c r="BK105" s="336"/>
      <c r="BL105" s="336"/>
      <c r="BM105" s="336"/>
      <c r="BN105" s="337"/>
    </row>
    <row r="106" spans="2:66" ht="20.25" customHeight="1" x14ac:dyDescent="0.4">
      <c r="B106" s="296">
        <f>B104+1</f>
        <v>45</v>
      </c>
      <c r="C106" s="298"/>
      <c r="D106" s="300"/>
      <c r="E106" s="223"/>
      <c r="F106" s="301"/>
      <c r="G106" s="303"/>
      <c r="H106" s="304"/>
      <c r="I106" s="163"/>
      <c r="J106" s="164"/>
      <c r="K106" s="163"/>
      <c r="L106" s="164"/>
      <c r="M106" s="307"/>
      <c r="N106" s="308"/>
      <c r="O106" s="311"/>
      <c r="P106" s="312"/>
      <c r="Q106" s="312"/>
      <c r="R106" s="304"/>
      <c r="S106" s="280"/>
      <c r="T106" s="281"/>
      <c r="U106" s="281"/>
      <c r="V106" s="281"/>
      <c r="W106" s="282"/>
      <c r="X106" s="195" t="s">
        <v>18</v>
      </c>
      <c r="Y106" s="118"/>
      <c r="Z106" s="119"/>
      <c r="AA106" s="105"/>
      <c r="AB106" s="106"/>
      <c r="AC106" s="106"/>
      <c r="AD106" s="106"/>
      <c r="AE106" s="106"/>
      <c r="AF106" s="106"/>
      <c r="AG106" s="107"/>
      <c r="AH106" s="105"/>
      <c r="AI106" s="106"/>
      <c r="AJ106" s="106"/>
      <c r="AK106" s="106"/>
      <c r="AL106" s="106"/>
      <c r="AM106" s="106"/>
      <c r="AN106" s="107"/>
      <c r="AO106" s="105"/>
      <c r="AP106" s="106"/>
      <c r="AQ106" s="106"/>
      <c r="AR106" s="106"/>
      <c r="AS106" s="106"/>
      <c r="AT106" s="106"/>
      <c r="AU106" s="107"/>
      <c r="AV106" s="105"/>
      <c r="AW106" s="106"/>
      <c r="AX106" s="106"/>
      <c r="AY106" s="106"/>
      <c r="AZ106" s="106"/>
      <c r="BA106" s="106"/>
      <c r="BB106" s="107"/>
      <c r="BC106" s="105"/>
      <c r="BD106" s="106"/>
      <c r="BE106" s="108"/>
      <c r="BF106" s="283"/>
      <c r="BG106" s="284"/>
      <c r="BH106" s="285"/>
      <c r="BI106" s="286"/>
      <c r="BJ106" s="287"/>
      <c r="BK106" s="288"/>
      <c r="BL106" s="288"/>
      <c r="BM106" s="288"/>
      <c r="BN106" s="289"/>
    </row>
    <row r="107" spans="2:66" ht="20.25" customHeight="1" x14ac:dyDescent="0.4">
      <c r="B107" s="297"/>
      <c r="C107" s="299"/>
      <c r="D107" s="302"/>
      <c r="E107" s="223"/>
      <c r="F107" s="301"/>
      <c r="G107" s="341"/>
      <c r="H107" s="342"/>
      <c r="I107" s="207"/>
      <c r="J107" s="208">
        <f>G106</f>
        <v>0</v>
      </c>
      <c r="K107" s="207"/>
      <c r="L107" s="208">
        <f>M106</f>
        <v>0</v>
      </c>
      <c r="M107" s="343"/>
      <c r="N107" s="344"/>
      <c r="O107" s="345"/>
      <c r="P107" s="346"/>
      <c r="Q107" s="346"/>
      <c r="R107" s="342"/>
      <c r="S107" s="280"/>
      <c r="T107" s="281"/>
      <c r="U107" s="281"/>
      <c r="V107" s="281"/>
      <c r="W107" s="282"/>
      <c r="X107" s="196" t="s">
        <v>246</v>
      </c>
      <c r="Y107" s="120"/>
      <c r="Z107" s="197"/>
      <c r="AA107" s="173" t="str">
        <f>IF(AA106="","",VLOOKUP(AA106,'様式４－２'!$C$7:$L$48,10,FALSE))</f>
        <v/>
      </c>
      <c r="AB107" s="174" t="str">
        <f>IF(AB106="","",VLOOKUP(AB106,'様式４－２'!$C$7:$L$48,10,FALSE))</f>
        <v/>
      </c>
      <c r="AC107" s="174" t="str">
        <f>IF(AC106="","",VLOOKUP(AC106,'様式４－２'!$C$7:$L$48,10,FALSE))</f>
        <v/>
      </c>
      <c r="AD107" s="174" t="str">
        <f>IF(AD106="","",VLOOKUP(AD106,'様式４－２'!$C$7:$L$48,10,FALSE))</f>
        <v/>
      </c>
      <c r="AE107" s="174" t="str">
        <f>IF(AE106="","",VLOOKUP(AE106,'様式４－２'!$C$7:$L$48,10,FALSE))</f>
        <v/>
      </c>
      <c r="AF107" s="174" t="str">
        <f>IF(AF106="","",VLOOKUP(AF106,'様式４－２'!$C$7:$L$48,10,FALSE))</f>
        <v/>
      </c>
      <c r="AG107" s="175" t="str">
        <f>IF(AG106="","",VLOOKUP(AG106,'様式４－２'!$C$7:$L$48,10,FALSE))</f>
        <v/>
      </c>
      <c r="AH107" s="173" t="str">
        <f>IF(AH106="","",VLOOKUP(AH106,'様式４－２'!$C$7:$L$48,10,FALSE))</f>
        <v/>
      </c>
      <c r="AI107" s="174" t="str">
        <f>IF(AI106="","",VLOOKUP(AI106,'様式４－２'!$C$7:$L$48,10,FALSE))</f>
        <v/>
      </c>
      <c r="AJ107" s="174" t="str">
        <f>IF(AJ106="","",VLOOKUP(AJ106,'様式４－２'!$C$7:$L$48,10,FALSE))</f>
        <v/>
      </c>
      <c r="AK107" s="174" t="str">
        <f>IF(AK106="","",VLOOKUP(AK106,'様式４－２'!$C$7:$L$48,10,FALSE))</f>
        <v/>
      </c>
      <c r="AL107" s="174" t="str">
        <f>IF(AL106="","",VLOOKUP(AL106,'様式４－２'!$C$7:$L$48,10,FALSE))</f>
        <v/>
      </c>
      <c r="AM107" s="174" t="str">
        <f>IF(AM106="","",VLOOKUP(AM106,'様式４－２'!$C$7:$L$48,10,FALSE))</f>
        <v/>
      </c>
      <c r="AN107" s="175" t="str">
        <f>IF(AN106="","",VLOOKUP(AN106,'様式４－２'!$C$7:$L$48,10,FALSE))</f>
        <v/>
      </c>
      <c r="AO107" s="173" t="str">
        <f>IF(AO106="","",VLOOKUP(AO106,'様式４－２'!$C$7:$L$48,10,FALSE))</f>
        <v/>
      </c>
      <c r="AP107" s="174" t="str">
        <f>IF(AP106="","",VLOOKUP(AP106,'様式４－２'!$C$7:$L$48,10,FALSE))</f>
        <v/>
      </c>
      <c r="AQ107" s="174" t="str">
        <f>IF(AQ106="","",VLOOKUP(AQ106,'様式４－２'!$C$7:$L$48,10,FALSE))</f>
        <v/>
      </c>
      <c r="AR107" s="174" t="str">
        <f>IF(AR106="","",VLOOKUP(AR106,'様式４－２'!$C$7:$L$48,10,FALSE))</f>
        <v/>
      </c>
      <c r="AS107" s="174" t="str">
        <f>IF(AS106="","",VLOOKUP(AS106,'様式４－２'!$C$7:$L$48,10,FALSE))</f>
        <v/>
      </c>
      <c r="AT107" s="174" t="str">
        <f>IF(AT106="","",VLOOKUP(AT106,'様式４－２'!$C$7:$L$48,10,FALSE))</f>
        <v/>
      </c>
      <c r="AU107" s="175" t="str">
        <f>IF(AU106="","",VLOOKUP(AU106,'様式４－２'!$C$7:$L$48,10,FALSE))</f>
        <v/>
      </c>
      <c r="AV107" s="173" t="str">
        <f>IF(AV106="","",VLOOKUP(AV106,'様式４－２'!$C$7:$L$48,10,FALSE))</f>
        <v/>
      </c>
      <c r="AW107" s="174" t="str">
        <f>IF(AW106="","",VLOOKUP(AW106,'様式４－２'!$C$7:$L$48,10,FALSE))</f>
        <v/>
      </c>
      <c r="AX107" s="174" t="str">
        <f>IF(AX106="","",VLOOKUP(AX106,'様式４－２'!$C$7:$L$48,10,FALSE))</f>
        <v/>
      </c>
      <c r="AY107" s="174" t="str">
        <f>IF(AY106="","",VLOOKUP(AY106,'様式４－２'!$C$7:$L$48,10,FALSE))</f>
        <v/>
      </c>
      <c r="AZ107" s="174" t="str">
        <f>IF(AZ106="","",VLOOKUP(AZ106,'様式４－２'!$C$7:$L$48,10,FALSE))</f>
        <v/>
      </c>
      <c r="BA107" s="174" t="str">
        <f>IF(BA106="","",VLOOKUP(BA106,'様式４－２'!$C$7:$L$48,10,FALSE))</f>
        <v/>
      </c>
      <c r="BB107" s="175" t="str">
        <f>IF(BB106="","",VLOOKUP(BB106,'様式４－２'!$C$7:$L$48,10,FALSE))</f>
        <v/>
      </c>
      <c r="BC107" s="173" t="str">
        <f>IF(BC106="","",VLOOKUP(BC106,'様式４－２'!$C$7:$L$48,10,FALSE))</f>
        <v/>
      </c>
      <c r="BD107" s="174" t="str">
        <f>IF(BD106="","",VLOOKUP(BD106,'様式４－２'!$C$7:$L$48,10,FALSE))</f>
        <v/>
      </c>
      <c r="BE107" s="174" t="str">
        <f>IF(BE106="","",VLOOKUP(BE106,'様式４－２'!$C$7:$L$48,10,FALSE))</f>
        <v/>
      </c>
      <c r="BF107" s="338">
        <f>IF($BI$4="４週",SUM(AA107:BB107),IF($BI$4="暦月",SUM(AA107:BE107),""))</f>
        <v>0</v>
      </c>
      <c r="BG107" s="339"/>
      <c r="BH107" s="340">
        <f>IF($BI$4="４週",BF107/4,IF($BI$4="暦月",(BF107/($BI$9/7)),""))</f>
        <v>0</v>
      </c>
      <c r="BI107" s="339"/>
      <c r="BJ107" s="335"/>
      <c r="BK107" s="336"/>
      <c r="BL107" s="336"/>
      <c r="BM107" s="336"/>
      <c r="BN107" s="337"/>
    </row>
    <row r="108" spans="2:66" ht="20.25" customHeight="1" x14ac:dyDescent="0.4">
      <c r="B108" s="296">
        <f>B106+1</f>
        <v>46</v>
      </c>
      <c r="C108" s="298"/>
      <c r="D108" s="300"/>
      <c r="E108" s="223"/>
      <c r="F108" s="301"/>
      <c r="G108" s="303"/>
      <c r="H108" s="304"/>
      <c r="I108" s="163"/>
      <c r="J108" s="164"/>
      <c r="K108" s="163"/>
      <c r="L108" s="164"/>
      <c r="M108" s="307"/>
      <c r="N108" s="308"/>
      <c r="O108" s="311"/>
      <c r="P108" s="312"/>
      <c r="Q108" s="312"/>
      <c r="R108" s="304"/>
      <c r="S108" s="280"/>
      <c r="T108" s="281"/>
      <c r="U108" s="281"/>
      <c r="V108" s="281"/>
      <c r="W108" s="282"/>
      <c r="X108" s="195" t="s">
        <v>18</v>
      </c>
      <c r="Y108" s="118"/>
      <c r="Z108" s="119"/>
      <c r="AA108" s="105"/>
      <c r="AB108" s="106"/>
      <c r="AC108" s="106"/>
      <c r="AD108" s="106"/>
      <c r="AE108" s="106"/>
      <c r="AF108" s="106"/>
      <c r="AG108" s="107"/>
      <c r="AH108" s="105"/>
      <c r="AI108" s="106"/>
      <c r="AJ108" s="106"/>
      <c r="AK108" s="106"/>
      <c r="AL108" s="106"/>
      <c r="AM108" s="106"/>
      <c r="AN108" s="107"/>
      <c r="AO108" s="105"/>
      <c r="AP108" s="106"/>
      <c r="AQ108" s="106"/>
      <c r="AR108" s="106"/>
      <c r="AS108" s="106"/>
      <c r="AT108" s="106"/>
      <c r="AU108" s="107"/>
      <c r="AV108" s="105"/>
      <c r="AW108" s="106"/>
      <c r="AX108" s="106"/>
      <c r="AY108" s="106"/>
      <c r="AZ108" s="106"/>
      <c r="BA108" s="106"/>
      <c r="BB108" s="107"/>
      <c r="BC108" s="105"/>
      <c r="BD108" s="106"/>
      <c r="BE108" s="108"/>
      <c r="BF108" s="283"/>
      <c r="BG108" s="284"/>
      <c r="BH108" s="285"/>
      <c r="BI108" s="286"/>
      <c r="BJ108" s="287"/>
      <c r="BK108" s="288"/>
      <c r="BL108" s="288"/>
      <c r="BM108" s="288"/>
      <c r="BN108" s="289"/>
    </row>
    <row r="109" spans="2:66" ht="20.25" customHeight="1" x14ac:dyDescent="0.4">
      <c r="B109" s="297"/>
      <c r="C109" s="299"/>
      <c r="D109" s="302"/>
      <c r="E109" s="223"/>
      <c r="F109" s="301"/>
      <c r="G109" s="341"/>
      <c r="H109" s="342"/>
      <c r="I109" s="207"/>
      <c r="J109" s="208">
        <f>G108</f>
        <v>0</v>
      </c>
      <c r="K109" s="207"/>
      <c r="L109" s="208">
        <f>M108</f>
        <v>0</v>
      </c>
      <c r="M109" s="343"/>
      <c r="N109" s="344"/>
      <c r="O109" s="345"/>
      <c r="P109" s="346"/>
      <c r="Q109" s="346"/>
      <c r="R109" s="342"/>
      <c r="S109" s="280"/>
      <c r="T109" s="281"/>
      <c r="U109" s="281"/>
      <c r="V109" s="281"/>
      <c r="W109" s="282"/>
      <c r="X109" s="196" t="s">
        <v>246</v>
      </c>
      <c r="Y109" s="120"/>
      <c r="Z109" s="197"/>
      <c r="AA109" s="173" t="str">
        <f>IF(AA108="","",VLOOKUP(AA108,'様式４－２'!$C$7:$L$48,10,FALSE))</f>
        <v/>
      </c>
      <c r="AB109" s="174" t="str">
        <f>IF(AB108="","",VLOOKUP(AB108,'様式４－２'!$C$7:$L$48,10,FALSE))</f>
        <v/>
      </c>
      <c r="AC109" s="174" t="str">
        <f>IF(AC108="","",VLOOKUP(AC108,'様式４－２'!$C$7:$L$48,10,FALSE))</f>
        <v/>
      </c>
      <c r="AD109" s="174" t="str">
        <f>IF(AD108="","",VLOOKUP(AD108,'様式４－２'!$C$7:$L$48,10,FALSE))</f>
        <v/>
      </c>
      <c r="AE109" s="174" t="str">
        <f>IF(AE108="","",VLOOKUP(AE108,'様式４－２'!$C$7:$L$48,10,FALSE))</f>
        <v/>
      </c>
      <c r="AF109" s="174" t="str">
        <f>IF(AF108="","",VLOOKUP(AF108,'様式４－２'!$C$7:$L$48,10,FALSE))</f>
        <v/>
      </c>
      <c r="AG109" s="175" t="str">
        <f>IF(AG108="","",VLOOKUP(AG108,'様式４－２'!$C$7:$L$48,10,FALSE))</f>
        <v/>
      </c>
      <c r="AH109" s="173" t="str">
        <f>IF(AH108="","",VLOOKUP(AH108,'様式４－２'!$C$7:$L$48,10,FALSE))</f>
        <v/>
      </c>
      <c r="AI109" s="174" t="str">
        <f>IF(AI108="","",VLOOKUP(AI108,'様式４－２'!$C$7:$L$48,10,FALSE))</f>
        <v/>
      </c>
      <c r="AJ109" s="174" t="str">
        <f>IF(AJ108="","",VLOOKUP(AJ108,'様式４－２'!$C$7:$L$48,10,FALSE))</f>
        <v/>
      </c>
      <c r="AK109" s="174" t="str">
        <f>IF(AK108="","",VLOOKUP(AK108,'様式４－２'!$C$7:$L$48,10,FALSE))</f>
        <v/>
      </c>
      <c r="AL109" s="174" t="str">
        <f>IF(AL108="","",VLOOKUP(AL108,'様式４－２'!$C$7:$L$48,10,FALSE))</f>
        <v/>
      </c>
      <c r="AM109" s="174" t="str">
        <f>IF(AM108="","",VLOOKUP(AM108,'様式４－２'!$C$7:$L$48,10,FALSE))</f>
        <v/>
      </c>
      <c r="AN109" s="175" t="str">
        <f>IF(AN108="","",VLOOKUP(AN108,'様式４－２'!$C$7:$L$48,10,FALSE))</f>
        <v/>
      </c>
      <c r="AO109" s="173" t="str">
        <f>IF(AO108="","",VLOOKUP(AO108,'様式４－２'!$C$7:$L$48,10,FALSE))</f>
        <v/>
      </c>
      <c r="AP109" s="174" t="str">
        <f>IF(AP108="","",VLOOKUP(AP108,'様式４－２'!$C$7:$L$48,10,FALSE))</f>
        <v/>
      </c>
      <c r="AQ109" s="174" t="str">
        <f>IF(AQ108="","",VLOOKUP(AQ108,'様式４－２'!$C$7:$L$48,10,FALSE))</f>
        <v/>
      </c>
      <c r="AR109" s="174" t="str">
        <f>IF(AR108="","",VLOOKUP(AR108,'様式４－２'!$C$7:$L$48,10,FALSE))</f>
        <v/>
      </c>
      <c r="AS109" s="174" t="str">
        <f>IF(AS108="","",VLOOKUP(AS108,'様式４－２'!$C$7:$L$48,10,FALSE))</f>
        <v/>
      </c>
      <c r="AT109" s="174" t="str">
        <f>IF(AT108="","",VLOOKUP(AT108,'様式４－２'!$C$7:$L$48,10,FALSE))</f>
        <v/>
      </c>
      <c r="AU109" s="175" t="str">
        <f>IF(AU108="","",VLOOKUP(AU108,'様式４－２'!$C$7:$L$48,10,FALSE))</f>
        <v/>
      </c>
      <c r="AV109" s="173" t="str">
        <f>IF(AV108="","",VLOOKUP(AV108,'様式４－２'!$C$7:$L$48,10,FALSE))</f>
        <v/>
      </c>
      <c r="AW109" s="174" t="str">
        <f>IF(AW108="","",VLOOKUP(AW108,'様式４－２'!$C$7:$L$48,10,FALSE))</f>
        <v/>
      </c>
      <c r="AX109" s="174" t="str">
        <f>IF(AX108="","",VLOOKUP(AX108,'様式４－２'!$C$7:$L$48,10,FALSE))</f>
        <v/>
      </c>
      <c r="AY109" s="174" t="str">
        <f>IF(AY108="","",VLOOKUP(AY108,'様式４－２'!$C$7:$L$48,10,FALSE))</f>
        <v/>
      </c>
      <c r="AZ109" s="174" t="str">
        <f>IF(AZ108="","",VLOOKUP(AZ108,'様式４－２'!$C$7:$L$48,10,FALSE))</f>
        <v/>
      </c>
      <c r="BA109" s="174" t="str">
        <f>IF(BA108="","",VLOOKUP(BA108,'様式４－２'!$C$7:$L$48,10,FALSE))</f>
        <v/>
      </c>
      <c r="BB109" s="175" t="str">
        <f>IF(BB108="","",VLOOKUP(BB108,'様式４－２'!$C$7:$L$48,10,FALSE))</f>
        <v/>
      </c>
      <c r="BC109" s="173" t="str">
        <f>IF(BC108="","",VLOOKUP(BC108,'様式４－２'!$C$7:$L$48,10,FALSE))</f>
        <v/>
      </c>
      <c r="BD109" s="174" t="str">
        <f>IF(BD108="","",VLOOKUP(BD108,'様式４－２'!$C$7:$L$48,10,FALSE))</f>
        <v/>
      </c>
      <c r="BE109" s="174" t="str">
        <f>IF(BE108="","",VLOOKUP(BE108,'様式４－２'!$C$7:$L$48,10,FALSE))</f>
        <v/>
      </c>
      <c r="BF109" s="338">
        <f>IF($BI$4="４週",SUM(AA109:BB109),IF($BI$4="暦月",SUM(AA109:BE109),""))</f>
        <v>0</v>
      </c>
      <c r="BG109" s="339"/>
      <c r="BH109" s="340">
        <f>IF($BI$4="４週",BF109/4,IF($BI$4="暦月",(BF109/($BI$9/7)),""))</f>
        <v>0</v>
      </c>
      <c r="BI109" s="339"/>
      <c r="BJ109" s="335"/>
      <c r="BK109" s="336"/>
      <c r="BL109" s="336"/>
      <c r="BM109" s="336"/>
      <c r="BN109" s="337"/>
    </row>
    <row r="110" spans="2:66" ht="20.25" customHeight="1" x14ac:dyDescent="0.4">
      <c r="B110" s="296">
        <f>B108+1</f>
        <v>47</v>
      </c>
      <c r="C110" s="298"/>
      <c r="D110" s="300"/>
      <c r="E110" s="223"/>
      <c r="F110" s="301"/>
      <c r="G110" s="303"/>
      <c r="H110" s="304"/>
      <c r="I110" s="163"/>
      <c r="J110" s="164"/>
      <c r="K110" s="163"/>
      <c r="L110" s="164"/>
      <c r="M110" s="307"/>
      <c r="N110" s="308"/>
      <c r="O110" s="311"/>
      <c r="P110" s="312"/>
      <c r="Q110" s="312"/>
      <c r="R110" s="304"/>
      <c r="S110" s="280"/>
      <c r="T110" s="281"/>
      <c r="U110" s="281"/>
      <c r="V110" s="281"/>
      <c r="W110" s="282"/>
      <c r="X110" s="195" t="s">
        <v>18</v>
      </c>
      <c r="Y110" s="118"/>
      <c r="Z110" s="119"/>
      <c r="AA110" s="105"/>
      <c r="AB110" s="106"/>
      <c r="AC110" s="106"/>
      <c r="AD110" s="106"/>
      <c r="AE110" s="106"/>
      <c r="AF110" s="106"/>
      <c r="AG110" s="107"/>
      <c r="AH110" s="105"/>
      <c r="AI110" s="106"/>
      <c r="AJ110" s="106"/>
      <c r="AK110" s="106"/>
      <c r="AL110" s="106"/>
      <c r="AM110" s="106"/>
      <c r="AN110" s="107"/>
      <c r="AO110" s="105"/>
      <c r="AP110" s="106"/>
      <c r="AQ110" s="106"/>
      <c r="AR110" s="106"/>
      <c r="AS110" s="106"/>
      <c r="AT110" s="106"/>
      <c r="AU110" s="107"/>
      <c r="AV110" s="105"/>
      <c r="AW110" s="106"/>
      <c r="AX110" s="106"/>
      <c r="AY110" s="106"/>
      <c r="AZ110" s="106"/>
      <c r="BA110" s="106"/>
      <c r="BB110" s="107"/>
      <c r="BC110" s="105"/>
      <c r="BD110" s="106"/>
      <c r="BE110" s="108"/>
      <c r="BF110" s="283"/>
      <c r="BG110" s="284"/>
      <c r="BH110" s="285"/>
      <c r="BI110" s="286"/>
      <c r="BJ110" s="287"/>
      <c r="BK110" s="288"/>
      <c r="BL110" s="288"/>
      <c r="BM110" s="288"/>
      <c r="BN110" s="289"/>
    </row>
    <row r="111" spans="2:66" ht="20.25" customHeight="1" x14ac:dyDescent="0.4">
      <c r="B111" s="297"/>
      <c r="C111" s="299"/>
      <c r="D111" s="302"/>
      <c r="E111" s="223"/>
      <c r="F111" s="301"/>
      <c r="G111" s="341"/>
      <c r="H111" s="342"/>
      <c r="I111" s="207"/>
      <c r="J111" s="208">
        <f>G110</f>
        <v>0</v>
      </c>
      <c r="K111" s="207"/>
      <c r="L111" s="208">
        <f>M110</f>
        <v>0</v>
      </c>
      <c r="M111" s="343"/>
      <c r="N111" s="344"/>
      <c r="O111" s="345"/>
      <c r="P111" s="346"/>
      <c r="Q111" s="346"/>
      <c r="R111" s="342"/>
      <c r="S111" s="280"/>
      <c r="T111" s="281"/>
      <c r="U111" s="281"/>
      <c r="V111" s="281"/>
      <c r="W111" s="282"/>
      <c r="X111" s="196" t="s">
        <v>246</v>
      </c>
      <c r="Y111" s="120"/>
      <c r="Z111" s="197"/>
      <c r="AA111" s="173" t="str">
        <f>IF(AA110="","",VLOOKUP(AA110,'様式４－２'!$C$7:$L$48,10,FALSE))</f>
        <v/>
      </c>
      <c r="AB111" s="174" t="str">
        <f>IF(AB110="","",VLOOKUP(AB110,'様式４－２'!$C$7:$L$48,10,FALSE))</f>
        <v/>
      </c>
      <c r="AC111" s="174" t="str">
        <f>IF(AC110="","",VLOOKUP(AC110,'様式４－２'!$C$7:$L$48,10,FALSE))</f>
        <v/>
      </c>
      <c r="AD111" s="174" t="str">
        <f>IF(AD110="","",VLOOKUP(AD110,'様式４－２'!$C$7:$L$48,10,FALSE))</f>
        <v/>
      </c>
      <c r="AE111" s="174" t="str">
        <f>IF(AE110="","",VLOOKUP(AE110,'様式４－２'!$C$7:$L$48,10,FALSE))</f>
        <v/>
      </c>
      <c r="AF111" s="174" t="str">
        <f>IF(AF110="","",VLOOKUP(AF110,'様式４－２'!$C$7:$L$48,10,FALSE))</f>
        <v/>
      </c>
      <c r="AG111" s="175" t="str">
        <f>IF(AG110="","",VLOOKUP(AG110,'様式４－２'!$C$7:$L$48,10,FALSE))</f>
        <v/>
      </c>
      <c r="AH111" s="173" t="str">
        <f>IF(AH110="","",VLOOKUP(AH110,'様式４－２'!$C$7:$L$48,10,FALSE))</f>
        <v/>
      </c>
      <c r="AI111" s="174" t="str">
        <f>IF(AI110="","",VLOOKUP(AI110,'様式４－２'!$C$7:$L$48,10,FALSE))</f>
        <v/>
      </c>
      <c r="AJ111" s="174" t="str">
        <f>IF(AJ110="","",VLOOKUP(AJ110,'様式４－２'!$C$7:$L$48,10,FALSE))</f>
        <v/>
      </c>
      <c r="AK111" s="174" t="str">
        <f>IF(AK110="","",VLOOKUP(AK110,'様式４－２'!$C$7:$L$48,10,FALSE))</f>
        <v/>
      </c>
      <c r="AL111" s="174" t="str">
        <f>IF(AL110="","",VLOOKUP(AL110,'様式４－２'!$C$7:$L$48,10,FALSE))</f>
        <v/>
      </c>
      <c r="AM111" s="174" t="str">
        <f>IF(AM110="","",VLOOKUP(AM110,'様式４－２'!$C$7:$L$48,10,FALSE))</f>
        <v/>
      </c>
      <c r="AN111" s="175" t="str">
        <f>IF(AN110="","",VLOOKUP(AN110,'様式４－２'!$C$7:$L$48,10,FALSE))</f>
        <v/>
      </c>
      <c r="AO111" s="173" t="str">
        <f>IF(AO110="","",VLOOKUP(AO110,'様式４－２'!$C$7:$L$48,10,FALSE))</f>
        <v/>
      </c>
      <c r="AP111" s="174" t="str">
        <f>IF(AP110="","",VLOOKUP(AP110,'様式４－２'!$C$7:$L$48,10,FALSE))</f>
        <v/>
      </c>
      <c r="AQ111" s="174" t="str">
        <f>IF(AQ110="","",VLOOKUP(AQ110,'様式４－２'!$C$7:$L$48,10,FALSE))</f>
        <v/>
      </c>
      <c r="AR111" s="174" t="str">
        <f>IF(AR110="","",VLOOKUP(AR110,'様式４－２'!$C$7:$L$48,10,FALSE))</f>
        <v/>
      </c>
      <c r="AS111" s="174" t="str">
        <f>IF(AS110="","",VLOOKUP(AS110,'様式４－２'!$C$7:$L$48,10,FALSE))</f>
        <v/>
      </c>
      <c r="AT111" s="174" t="str">
        <f>IF(AT110="","",VLOOKUP(AT110,'様式４－２'!$C$7:$L$48,10,FALSE))</f>
        <v/>
      </c>
      <c r="AU111" s="175" t="str">
        <f>IF(AU110="","",VLOOKUP(AU110,'様式４－２'!$C$7:$L$48,10,FALSE))</f>
        <v/>
      </c>
      <c r="AV111" s="173" t="str">
        <f>IF(AV110="","",VLOOKUP(AV110,'様式４－２'!$C$7:$L$48,10,FALSE))</f>
        <v/>
      </c>
      <c r="AW111" s="174" t="str">
        <f>IF(AW110="","",VLOOKUP(AW110,'様式４－２'!$C$7:$L$48,10,FALSE))</f>
        <v/>
      </c>
      <c r="AX111" s="174" t="str">
        <f>IF(AX110="","",VLOOKUP(AX110,'様式４－２'!$C$7:$L$48,10,FALSE))</f>
        <v/>
      </c>
      <c r="AY111" s="174" t="str">
        <f>IF(AY110="","",VLOOKUP(AY110,'様式４－２'!$C$7:$L$48,10,FALSE))</f>
        <v/>
      </c>
      <c r="AZ111" s="174" t="str">
        <f>IF(AZ110="","",VLOOKUP(AZ110,'様式４－２'!$C$7:$L$48,10,FALSE))</f>
        <v/>
      </c>
      <c r="BA111" s="174" t="str">
        <f>IF(BA110="","",VLOOKUP(BA110,'様式４－２'!$C$7:$L$48,10,FALSE))</f>
        <v/>
      </c>
      <c r="BB111" s="175" t="str">
        <f>IF(BB110="","",VLOOKUP(BB110,'様式４－２'!$C$7:$L$48,10,FALSE))</f>
        <v/>
      </c>
      <c r="BC111" s="173" t="str">
        <f>IF(BC110="","",VLOOKUP(BC110,'様式４－２'!$C$7:$L$48,10,FALSE))</f>
        <v/>
      </c>
      <c r="BD111" s="174" t="str">
        <f>IF(BD110="","",VLOOKUP(BD110,'様式４－２'!$C$7:$L$48,10,FALSE))</f>
        <v/>
      </c>
      <c r="BE111" s="174" t="str">
        <f>IF(BE110="","",VLOOKUP(BE110,'様式４－２'!$C$7:$L$48,10,FALSE))</f>
        <v/>
      </c>
      <c r="BF111" s="338">
        <f>IF($BI$4="４週",SUM(AA111:BB111),IF($BI$4="暦月",SUM(AA111:BE111),""))</f>
        <v>0</v>
      </c>
      <c r="BG111" s="339"/>
      <c r="BH111" s="340">
        <f>IF($BI$4="４週",BF111/4,IF($BI$4="暦月",(BF111/($BI$9/7)),""))</f>
        <v>0</v>
      </c>
      <c r="BI111" s="339"/>
      <c r="BJ111" s="335"/>
      <c r="BK111" s="336"/>
      <c r="BL111" s="336"/>
      <c r="BM111" s="336"/>
      <c r="BN111" s="337"/>
    </row>
    <row r="112" spans="2:66" ht="20.25" customHeight="1" x14ac:dyDescent="0.4">
      <c r="B112" s="296">
        <f>B110+1</f>
        <v>48</v>
      </c>
      <c r="C112" s="298"/>
      <c r="D112" s="300"/>
      <c r="E112" s="223"/>
      <c r="F112" s="301"/>
      <c r="G112" s="303"/>
      <c r="H112" s="304"/>
      <c r="I112" s="163"/>
      <c r="J112" s="164"/>
      <c r="K112" s="163"/>
      <c r="L112" s="164"/>
      <c r="M112" s="307"/>
      <c r="N112" s="308"/>
      <c r="O112" s="311"/>
      <c r="P112" s="312"/>
      <c r="Q112" s="312"/>
      <c r="R112" s="304"/>
      <c r="S112" s="280"/>
      <c r="T112" s="281"/>
      <c r="U112" s="281"/>
      <c r="V112" s="281"/>
      <c r="W112" s="282"/>
      <c r="X112" s="195" t="s">
        <v>18</v>
      </c>
      <c r="Y112" s="118"/>
      <c r="Z112" s="119"/>
      <c r="AA112" s="105"/>
      <c r="AB112" s="106"/>
      <c r="AC112" s="106"/>
      <c r="AD112" s="106"/>
      <c r="AE112" s="106"/>
      <c r="AF112" s="106"/>
      <c r="AG112" s="107"/>
      <c r="AH112" s="105"/>
      <c r="AI112" s="106"/>
      <c r="AJ112" s="106"/>
      <c r="AK112" s="106"/>
      <c r="AL112" s="106"/>
      <c r="AM112" s="106"/>
      <c r="AN112" s="107"/>
      <c r="AO112" s="105"/>
      <c r="AP112" s="106"/>
      <c r="AQ112" s="106"/>
      <c r="AR112" s="106"/>
      <c r="AS112" s="106"/>
      <c r="AT112" s="106"/>
      <c r="AU112" s="107"/>
      <c r="AV112" s="105"/>
      <c r="AW112" s="106"/>
      <c r="AX112" s="106"/>
      <c r="AY112" s="106"/>
      <c r="AZ112" s="106"/>
      <c r="BA112" s="106"/>
      <c r="BB112" s="107"/>
      <c r="BC112" s="105"/>
      <c r="BD112" s="106"/>
      <c r="BE112" s="108"/>
      <c r="BF112" s="283"/>
      <c r="BG112" s="284"/>
      <c r="BH112" s="285"/>
      <c r="BI112" s="286"/>
      <c r="BJ112" s="287"/>
      <c r="BK112" s="288"/>
      <c r="BL112" s="288"/>
      <c r="BM112" s="288"/>
      <c r="BN112" s="289"/>
    </row>
    <row r="113" spans="2:66" ht="20.25" customHeight="1" x14ac:dyDescent="0.4">
      <c r="B113" s="297"/>
      <c r="C113" s="299"/>
      <c r="D113" s="302"/>
      <c r="E113" s="223"/>
      <c r="F113" s="301"/>
      <c r="G113" s="341"/>
      <c r="H113" s="342"/>
      <c r="I113" s="207"/>
      <c r="J113" s="208">
        <f>G112</f>
        <v>0</v>
      </c>
      <c r="K113" s="207"/>
      <c r="L113" s="208">
        <f>M112</f>
        <v>0</v>
      </c>
      <c r="M113" s="343"/>
      <c r="N113" s="344"/>
      <c r="O113" s="345"/>
      <c r="P113" s="346"/>
      <c r="Q113" s="346"/>
      <c r="R113" s="342"/>
      <c r="S113" s="280"/>
      <c r="T113" s="281"/>
      <c r="U113" s="281"/>
      <c r="V113" s="281"/>
      <c r="W113" s="282"/>
      <c r="X113" s="196" t="s">
        <v>246</v>
      </c>
      <c r="Y113" s="120"/>
      <c r="Z113" s="197"/>
      <c r="AA113" s="173" t="str">
        <f>IF(AA112="","",VLOOKUP(AA112,'様式４－２'!$C$7:$L$48,10,FALSE))</f>
        <v/>
      </c>
      <c r="AB113" s="174" t="str">
        <f>IF(AB112="","",VLOOKUP(AB112,'様式４－２'!$C$7:$L$48,10,FALSE))</f>
        <v/>
      </c>
      <c r="AC113" s="174" t="str">
        <f>IF(AC112="","",VLOOKUP(AC112,'様式４－２'!$C$7:$L$48,10,FALSE))</f>
        <v/>
      </c>
      <c r="AD113" s="174" t="str">
        <f>IF(AD112="","",VLOOKUP(AD112,'様式４－２'!$C$7:$L$48,10,FALSE))</f>
        <v/>
      </c>
      <c r="AE113" s="174" t="str">
        <f>IF(AE112="","",VLOOKUP(AE112,'様式４－２'!$C$7:$L$48,10,FALSE))</f>
        <v/>
      </c>
      <c r="AF113" s="174" t="str">
        <f>IF(AF112="","",VLOOKUP(AF112,'様式４－２'!$C$7:$L$48,10,FALSE))</f>
        <v/>
      </c>
      <c r="AG113" s="175" t="str">
        <f>IF(AG112="","",VLOOKUP(AG112,'様式４－２'!$C$7:$L$48,10,FALSE))</f>
        <v/>
      </c>
      <c r="AH113" s="173" t="str">
        <f>IF(AH112="","",VLOOKUP(AH112,'様式４－２'!$C$7:$L$48,10,FALSE))</f>
        <v/>
      </c>
      <c r="AI113" s="174" t="str">
        <f>IF(AI112="","",VLOOKUP(AI112,'様式４－２'!$C$7:$L$48,10,FALSE))</f>
        <v/>
      </c>
      <c r="AJ113" s="174" t="str">
        <f>IF(AJ112="","",VLOOKUP(AJ112,'様式４－２'!$C$7:$L$48,10,FALSE))</f>
        <v/>
      </c>
      <c r="AK113" s="174" t="str">
        <f>IF(AK112="","",VLOOKUP(AK112,'様式４－２'!$C$7:$L$48,10,FALSE))</f>
        <v/>
      </c>
      <c r="AL113" s="174" t="str">
        <f>IF(AL112="","",VLOOKUP(AL112,'様式４－２'!$C$7:$L$48,10,FALSE))</f>
        <v/>
      </c>
      <c r="AM113" s="174" t="str">
        <f>IF(AM112="","",VLOOKUP(AM112,'様式４－２'!$C$7:$L$48,10,FALSE))</f>
        <v/>
      </c>
      <c r="AN113" s="175" t="str">
        <f>IF(AN112="","",VLOOKUP(AN112,'様式４－２'!$C$7:$L$48,10,FALSE))</f>
        <v/>
      </c>
      <c r="AO113" s="173" t="str">
        <f>IF(AO112="","",VLOOKUP(AO112,'様式４－２'!$C$7:$L$48,10,FALSE))</f>
        <v/>
      </c>
      <c r="AP113" s="174" t="str">
        <f>IF(AP112="","",VLOOKUP(AP112,'様式４－２'!$C$7:$L$48,10,FALSE))</f>
        <v/>
      </c>
      <c r="AQ113" s="174" t="str">
        <f>IF(AQ112="","",VLOOKUP(AQ112,'様式４－２'!$C$7:$L$48,10,FALSE))</f>
        <v/>
      </c>
      <c r="AR113" s="174" t="str">
        <f>IF(AR112="","",VLOOKUP(AR112,'様式４－２'!$C$7:$L$48,10,FALSE))</f>
        <v/>
      </c>
      <c r="AS113" s="174" t="str">
        <f>IF(AS112="","",VLOOKUP(AS112,'様式４－２'!$C$7:$L$48,10,FALSE))</f>
        <v/>
      </c>
      <c r="AT113" s="174" t="str">
        <f>IF(AT112="","",VLOOKUP(AT112,'様式４－２'!$C$7:$L$48,10,FALSE))</f>
        <v/>
      </c>
      <c r="AU113" s="175" t="str">
        <f>IF(AU112="","",VLOOKUP(AU112,'様式４－２'!$C$7:$L$48,10,FALSE))</f>
        <v/>
      </c>
      <c r="AV113" s="173" t="str">
        <f>IF(AV112="","",VLOOKUP(AV112,'様式４－２'!$C$7:$L$48,10,FALSE))</f>
        <v/>
      </c>
      <c r="AW113" s="174" t="str">
        <f>IF(AW112="","",VLOOKUP(AW112,'様式４－２'!$C$7:$L$48,10,FALSE))</f>
        <v/>
      </c>
      <c r="AX113" s="174" t="str">
        <f>IF(AX112="","",VLOOKUP(AX112,'様式４－２'!$C$7:$L$48,10,FALSE))</f>
        <v/>
      </c>
      <c r="AY113" s="174" t="str">
        <f>IF(AY112="","",VLOOKUP(AY112,'様式４－２'!$C$7:$L$48,10,FALSE))</f>
        <v/>
      </c>
      <c r="AZ113" s="174" t="str">
        <f>IF(AZ112="","",VLOOKUP(AZ112,'様式４－２'!$C$7:$L$48,10,FALSE))</f>
        <v/>
      </c>
      <c r="BA113" s="174" t="str">
        <f>IF(BA112="","",VLOOKUP(BA112,'様式４－２'!$C$7:$L$48,10,FALSE))</f>
        <v/>
      </c>
      <c r="BB113" s="175" t="str">
        <f>IF(BB112="","",VLOOKUP(BB112,'様式４－２'!$C$7:$L$48,10,FALSE))</f>
        <v/>
      </c>
      <c r="BC113" s="173" t="str">
        <f>IF(BC112="","",VLOOKUP(BC112,'様式４－２'!$C$7:$L$48,10,FALSE))</f>
        <v/>
      </c>
      <c r="BD113" s="174" t="str">
        <f>IF(BD112="","",VLOOKUP(BD112,'様式４－２'!$C$7:$L$48,10,FALSE))</f>
        <v/>
      </c>
      <c r="BE113" s="174" t="str">
        <f>IF(BE112="","",VLOOKUP(BE112,'様式４－２'!$C$7:$L$48,10,FALSE))</f>
        <v/>
      </c>
      <c r="BF113" s="338">
        <f>IF($BI$4="４週",SUM(AA113:BB113),IF($BI$4="暦月",SUM(AA113:BE113),""))</f>
        <v>0</v>
      </c>
      <c r="BG113" s="339"/>
      <c r="BH113" s="340">
        <f>IF($BI$4="４週",BF113/4,IF($BI$4="暦月",(BF113/($BI$9/7)),""))</f>
        <v>0</v>
      </c>
      <c r="BI113" s="339"/>
      <c r="BJ113" s="335"/>
      <c r="BK113" s="336"/>
      <c r="BL113" s="336"/>
      <c r="BM113" s="336"/>
      <c r="BN113" s="337"/>
    </row>
    <row r="114" spans="2:66" ht="20.25" customHeight="1" x14ac:dyDescent="0.4">
      <c r="B114" s="296">
        <f>B112+1</f>
        <v>49</v>
      </c>
      <c r="C114" s="298"/>
      <c r="D114" s="300"/>
      <c r="E114" s="223"/>
      <c r="F114" s="301"/>
      <c r="G114" s="303"/>
      <c r="H114" s="304"/>
      <c r="I114" s="163"/>
      <c r="J114" s="164"/>
      <c r="K114" s="163"/>
      <c r="L114" s="164"/>
      <c r="M114" s="307"/>
      <c r="N114" s="308"/>
      <c r="O114" s="311"/>
      <c r="P114" s="312"/>
      <c r="Q114" s="312"/>
      <c r="R114" s="304"/>
      <c r="S114" s="280"/>
      <c r="T114" s="281"/>
      <c r="U114" s="281"/>
      <c r="V114" s="281"/>
      <c r="W114" s="282"/>
      <c r="X114" s="195" t="s">
        <v>18</v>
      </c>
      <c r="Y114" s="118"/>
      <c r="Z114" s="119"/>
      <c r="AA114" s="105"/>
      <c r="AB114" s="106"/>
      <c r="AC114" s="106"/>
      <c r="AD114" s="106"/>
      <c r="AE114" s="106"/>
      <c r="AF114" s="106"/>
      <c r="AG114" s="107"/>
      <c r="AH114" s="105"/>
      <c r="AI114" s="106"/>
      <c r="AJ114" s="106"/>
      <c r="AK114" s="106"/>
      <c r="AL114" s="106"/>
      <c r="AM114" s="106"/>
      <c r="AN114" s="107"/>
      <c r="AO114" s="105"/>
      <c r="AP114" s="106"/>
      <c r="AQ114" s="106"/>
      <c r="AR114" s="106"/>
      <c r="AS114" s="106"/>
      <c r="AT114" s="106"/>
      <c r="AU114" s="107"/>
      <c r="AV114" s="105"/>
      <c r="AW114" s="106"/>
      <c r="AX114" s="106"/>
      <c r="AY114" s="106"/>
      <c r="AZ114" s="106"/>
      <c r="BA114" s="106"/>
      <c r="BB114" s="107"/>
      <c r="BC114" s="105"/>
      <c r="BD114" s="106"/>
      <c r="BE114" s="108"/>
      <c r="BF114" s="283"/>
      <c r="BG114" s="284"/>
      <c r="BH114" s="285"/>
      <c r="BI114" s="286"/>
      <c r="BJ114" s="287"/>
      <c r="BK114" s="288"/>
      <c r="BL114" s="288"/>
      <c r="BM114" s="288"/>
      <c r="BN114" s="289"/>
    </row>
    <row r="115" spans="2:66" ht="20.25" customHeight="1" x14ac:dyDescent="0.4">
      <c r="B115" s="297"/>
      <c r="C115" s="299"/>
      <c r="D115" s="302"/>
      <c r="E115" s="223"/>
      <c r="F115" s="301"/>
      <c r="G115" s="341"/>
      <c r="H115" s="342"/>
      <c r="I115" s="207"/>
      <c r="J115" s="208">
        <f>G114</f>
        <v>0</v>
      </c>
      <c r="K115" s="207"/>
      <c r="L115" s="208">
        <f>M114</f>
        <v>0</v>
      </c>
      <c r="M115" s="343"/>
      <c r="N115" s="344"/>
      <c r="O115" s="345"/>
      <c r="P115" s="346"/>
      <c r="Q115" s="346"/>
      <c r="R115" s="342"/>
      <c r="S115" s="280"/>
      <c r="T115" s="281"/>
      <c r="U115" s="281"/>
      <c r="V115" s="281"/>
      <c r="W115" s="282"/>
      <c r="X115" s="196" t="s">
        <v>246</v>
      </c>
      <c r="Y115" s="120"/>
      <c r="Z115" s="197"/>
      <c r="AA115" s="173" t="str">
        <f>IF(AA114="","",VLOOKUP(AA114,'様式４－２'!$C$7:$L$48,10,FALSE))</f>
        <v/>
      </c>
      <c r="AB115" s="174" t="str">
        <f>IF(AB114="","",VLOOKUP(AB114,'様式４－２'!$C$7:$L$48,10,FALSE))</f>
        <v/>
      </c>
      <c r="AC115" s="174" t="str">
        <f>IF(AC114="","",VLOOKUP(AC114,'様式４－２'!$C$7:$L$48,10,FALSE))</f>
        <v/>
      </c>
      <c r="AD115" s="174" t="str">
        <f>IF(AD114="","",VLOOKUP(AD114,'様式４－２'!$C$7:$L$48,10,FALSE))</f>
        <v/>
      </c>
      <c r="AE115" s="174" t="str">
        <f>IF(AE114="","",VLOOKUP(AE114,'様式４－２'!$C$7:$L$48,10,FALSE))</f>
        <v/>
      </c>
      <c r="AF115" s="174" t="str">
        <f>IF(AF114="","",VLOOKUP(AF114,'様式４－２'!$C$7:$L$48,10,FALSE))</f>
        <v/>
      </c>
      <c r="AG115" s="175" t="str">
        <f>IF(AG114="","",VLOOKUP(AG114,'様式４－２'!$C$7:$L$48,10,FALSE))</f>
        <v/>
      </c>
      <c r="AH115" s="173" t="str">
        <f>IF(AH114="","",VLOOKUP(AH114,'様式４－２'!$C$7:$L$48,10,FALSE))</f>
        <v/>
      </c>
      <c r="AI115" s="174" t="str">
        <f>IF(AI114="","",VLOOKUP(AI114,'様式４－２'!$C$7:$L$48,10,FALSE))</f>
        <v/>
      </c>
      <c r="AJ115" s="174" t="str">
        <f>IF(AJ114="","",VLOOKUP(AJ114,'様式４－２'!$C$7:$L$48,10,FALSE))</f>
        <v/>
      </c>
      <c r="AK115" s="174" t="str">
        <f>IF(AK114="","",VLOOKUP(AK114,'様式４－２'!$C$7:$L$48,10,FALSE))</f>
        <v/>
      </c>
      <c r="AL115" s="174" t="str">
        <f>IF(AL114="","",VLOOKUP(AL114,'様式４－２'!$C$7:$L$48,10,FALSE))</f>
        <v/>
      </c>
      <c r="AM115" s="174" t="str">
        <f>IF(AM114="","",VLOOKUP(AM114,'様式４－２'!$C$7:$L$48,10,FALSE))</f>
        <v/>
      </c>
      <c r="AN115" s="175" t="str">
        <f>IF(AN114="","",VLOOKUP(AN114,'様式４－２'!$C$7:$L$48,10,FALSE))</f>
        <v/>
      </c>
      <c r="AO115" s="173" t="str">
        <f>IF(AO114="","",VLOOKUP(AO114,'様式４－２'!$C$7:$L$48,10,FALSE))</f>
        <v/>
      </c>
      <c r="AP115" s="174" t="str">
        <f>IF(AP114="","",VLOOKUP(AP114,'様式４－２'!$C$7:$L$48,10,FALSE))</f>
        <v/>
      </c>
      <c r="AQ115" s="174" t="str">
        <f>IF(AQ114="","",VLOOKUP(AQ114,'様式４－２'!$C$7:$L$48,10,FALSE))</f>
        <v/>
      </c>
      <c r="AR115" s="174" t="str">
        <f>IF(AR114="","",VLOOKUP(AR114,'様式４－２'!$C$7:$L$48,10,FALSE))</f>
        <v/>
      </c>
      <c r="AS115" s="174" t="str">
        <f>IF(AS114="","",VLOOKUP(AS114,'様式４－２'!$C$7:$L$48,10,FALSE))</f>
        <v/>
      </c>
      <c r="AT115" s="174" t="str">
        <f>IF(AT114="","",VLOOKUP(AT114,'様式４－２'!$C$7:$L$48,10,FALSE))</f>
        <v/>
      </c>
      <c r="AU115" s="175" t="str">
        <f>IF(AU114="","",VLOOKUP(AU114,'様式４－２'!$C$7:$L$48,10,FALSE))</f>
        <v/>
      </c>
      <c r="AV115" s="173" t="str">
        <f>IF(AV114="","",VLOOKUP(AV114,'様式４－２'!$C$7:$L$48,10,FALSE))</f>
        <v/>
      </c>
      <c r="AW115" s="174" t="str">
        <f>IF(AW114="","",VLOOKUP(AW114,'様式４－２'!$C$7:$L$48,10,FALSE))</f>
        <v/>
      </c>
      <c r="AX115" s="174" t="str">
        <f>IF(AX114="","",VLOOKUP(AX114,'様式４－２'!$C$7:$L$48,10,FALSE))</f>
        <v/>
      </c>
      <c r="AY115" s="174" t="str">
        <f>IF(AY114="","",VLOOKUP(AY114,'様式４－２'!$C$7:$L$48,10,FALSE))</f>
        <v/>
      </c>
      <c r="AZ115" s="174" t="str">
        <f>IF(AZ114="","",VLOOKUP(AZ114,'様式４－２'!$C$7:$L$48,10,FALSE))</f>
        <v/>
      </c>
      <c r="BA115" s="174" t="str">
        <f>IF(BA114="","",VLOOKUP(BA114,'様式４－２'!$C$7:$L$48,10,FALSE))</f>
        <v/>
      </c>
      <c r="BB115" s="175" t="str">
        <f>IF(BB114="","",VLOOKUP(BB114,'様式４－２'!$C$7:$L$48,10,FALSE))</f>
        <v/>
      </c>
      <c r="BC115" s="173" t="str">
        <f>IF(BC114="","",VLOOKUP(BC114,'様式４－２'!$C$7:$L$48,10,FALSE))</f>
        <v/>
      </c>
      <c r="BD115" s="174" t="str">
        <f>IF(BD114="","",VLOOKUP(BD114,'様式４－２'!$C$7:$L$48,10,FALSE))</f>
        <v/>
      </c>
      <c r="BE115" s="174" t="str">
        <f>IF(BE114="","",VLOOKUP(BE114,'様式４－２'!$C$7:$L$48,10,FALSE))</f>
        <v/>
      </c>
      <c r="BF115" s="338">
        <f>IF($BI$4="４週",SUM(AA115:BB115),IF($BI$4="暦月",SUM(AA115:BE115),""))</f>
        <v>0</v>
      </c>
      <c r="BG115" s="339"/>
      <c r="BH115" s="340">
        <f>IF($BI$4="４週",BF115/4,IF($BI$4="暦月",(BF115/($BI$9/7)),""))</f>
        <v>0</v>
      </c>
      <c r="BI115" s="339"/>
      <c r="BJ115" s="335"/>
      <c r="BK115" s="336"/>
      <c r="BL115" s="336"/>
      <c r="BM115" s="336"/>
      <c r="BN115" s="337"/>
    </row>
    <row r="116" spans="2:66" ht="20.25" customHeight="1" x14ac:dyDescent="0.4">
      <c r="B116" s="296">
        <f>B114+1</f>
        <v>50</v>
      </c>
      <c r="C116" s="298"/>
      <c r="D116" s="300"/>
      <c r="E116" s="223"/>
      <c r="F116" s="301"/>
      <c r="G116" s="303"/>
      <c r="H116" s="304"/>
      <c r="I116" s="163"/>
      <c r="J116" s="164"/>
      <c r="K116" s="163"/>
      <c r="L116" s="164"/>
      <c r="M116" s="307"/>
      <c r="N116" s="308"/>
      <c r="O116" s="311"/>
      <c r="P116" s="312"/>
      <c r="Q116" s="312"/>
      <c r="R116" s="304"/>
      <c r="S116" s="280"/>
      <c r="T116" s="281"/>
      <c r="U116" s="281"/>
      <c r="V116" s="281"/>
      <c r="W116" s="282"/>
      <c r="X116" s="195" t="s">
        <v>18</v>
      </c>
      <c r="Y116" s="118"/>
      <c r="Z116" s="119"/>
      <c r="AA116" s="105"/>
      <c r="AB116" s="106"/>
      <c r="AC116" s="106"/>
      <c r="AD116" s="106"/>
      <c r="AE116" s="106"/>
      <c r="AF116" s="106"/>
      <c r="AG116" s="107"/>
      <c r="AH116" s="105"/>
      <c r="AI116" s="106"/>
      <c r="AJ116" s="106"/>
      <c r="AK116" s="106"/>
      <c r="AL116" s="106"/>
      <c r="AM116" s="106"/>
      <c r="AN116" s="107"/>
      <c r="AO116" s="105"/>
      <c r="AP116" s="106"/>
      <c r="AQ116" s="106"/>
      <c r="AR116" s="106"/>
      <c r="AS116" s="106"/>
      <c r="AT116" s="106"/>
      <c r="AU116" s="107"/>
      <c r="AV116" s="105"/>
      <c r="AW116" s="106"/>
      <c r="AX116" s="106"/>
      <c r="AY116" s="106"/>
      <c r="AZ116" s="106"/>
      <c r="BA116" s="106"/>
      <c r="BB116" s="107"/>
      <c r="BC116" s="105"/>
      <c r="BD116" s="106"/>
      <c r="BE116" s="108"/>
      <c r="BF116" s="283"/>
      <c r="BG116" s="284"/>
      <c r="BH116" s="285"/>
      <c r="BI116" s="286"/>
      <c r="BJ116" s="287"/>
      <c r="BK116" s="288"/>
      <c r="BL116" s="288"/>
      <c r="BM116" s="288"/>
      <c r="BN116" s="289"/>
    </row>
    <row r="117" spans="2:66" ht="20.25" customHeight="1" x14ac:dyDescent="0.4">
      <c r="B117" s="297"/>
      <c r="C117" s="299"/>
      <c r="D117" s="302"/>
      <c r="E117" s="223"/>
      <c r="F117" s="301"/>
      <c r="G117" s="341"/>
      <c r="H117" s="342"/>
      <c r="I117" s="207"/>
      <c r="J117" s="208">
        <f>G116</f>
        <v>0</v>
      </c>
      <c r="K117" s="207"/>
      <c r="L117" s="208">
        <f>M116</f>
        <v>0</v>
      </c>
      <c r="M117" s="343"/>
      <c r="N117" s="344"/>
      <c r="O117" s="345"/>
      <c r="P117" s="346"/>
      <c r="Q117" s="346"/>
      <c r="R117" s="342"/>
      <c r="S117" s="280"/>
      <c r="T117" s="281"/>
      <c r="U117" s="281"/>
      <c r="V117" s="281"/>
      <c r="W117" s="282"/>
      <c r="X117" s="196" t="s">
        <v>246</v>
      </c>
      <c r="Y117" s="120"/>
      <c r="Z117" s="197"/>
      <c r="AA117" s="173" t="str">
        <f>IF(AA116="","",VLOOKUP(AA116,'様式４－２'!$C$7:$L$48,10,FALSE))</f>
        <v/>
      </c>
      <c r="AB117" s="174" t="str">
        <f>IF(AB116="","",VLOOKUP(AB116,'様式４－２'!$C$7:$L$48,10,FALSE))</f>
        <v/>
      </c>
      <c r="AC117" s="174" t="str">
        <f>IF(AC116="","",VLOOKUP(AC116,'様式４－２'!$C$7:$L$48,10,FALSE))</f>
        <v/>
      </c>
      <c r="AD117" s="174" t="str">
        <f>IF(AD116="","",VLOOKUP(AD116,'様式４－２'!$C$7:$L$48,10,FALSE))</f>
        <v/>
      </c>
      <c r="AE117" s="174" t="str">
        <f>IF(AE116="","",VLOOKUP(AE116,'様式４－２'!$C$7:$L$48,10,FALSE))</f>
        <v/>
      </c>
      <c r="AF117" s="174" t="str">
        <f>IF(AF116="","",VLOOKUP(AF116,'様式４－２'!$C$7:$L$48,10,FALSE))</f>
        <v/>
      </c>
      <c r="AG117" s="175" t="str">
        <f>IF(AG116="","",VLOOKUP(AG116,'様式４－２'!$C$7:$L$48,10,FALSE))</f>
        <v/>
      </c>
      <c r="AH117" s="173" t="str">
        <f>IF(AH116="","",VLOOKUP(AH116,'様式４－２'!$C$7:$L$48,10,FALSE))</f>
        <v/>
      </c>
      <c r="AI117" s="174" t="str">
        <f>IF(AI116="","",VLOOKUP(AI116,'様式４－２'!$C$7:$L$48,10,FALSE))</f>
        <v/>
      </c>
      <c r="AJ117" s="174" t="str">
        <f>IF(AJ116="","",VLOOKUP(AJ116,'様式４－２'!$C$7:$L$48,10,FALSE))</f>
        <v/>
      </c>
      <c r="AK117" s="174" t="str">
        <f>IF(AK116="","",VLOOKUP(AK116,'様式４－２'!$C$7:$L$48,10,FALSE))</f>
        <v/>
      </c>
      <c r="AL117" s="174" t="str">
        <f>IF(AL116="","",VLOOKUP(AL116,'様式４－２'!$C$7:$L$48,10,FALSE))</f>
        <v/>
      </c>
      <c r="AM117" s="174" t="str">
        <f>IF(AM116="","",VLOOKUP(AM116,'様式４－２'!$C$7:$L$48,10,FALSE))</f>
        <v/>
      </c>
      <c r="AN117" s="175" t="str">
        <f>IF(AN116="","",VLOOKUP(AN116,'様式４－２'!$C$7:$L$48,10,FALSE))</f>
        <v/>
      </c>
      <c r="AO117" s="173" t="str">
        <f>IF(AO116="","",VLOOKUP(AO116,'様式４－２'!$C$7:$L$48,10,FALSE))</f>
        <v/>
      </c>
      <c r="AP117" s="174" t="str">
        <f>IF(AP116="","",VLOOKUP(AP116,'様式４－２'!$C$7:$L$48,10,FALSE))</f>
        <v/>
      </c>
      <c r="AQ117" s="174" t="str">
        <f>IF(AQ116="","",VLOOKUP(AQ116,'様式４－２'!$C$7:$L$48,10,FALSE))</f>
        <v/>
      </c>
      <c r="AR117" s="174" t="str">
        <f>IF(AR116="","",VLOOKUP(AR116,'様式４－２'!$C$7:$L$48,10,FALSE))</f>
        <v/>
      </c>
      <c r="AS117" s="174" t="str">
        <f>IF(AS116="","",VLOOKUP(AS116,'様式４－２'!$C$7:$L$48,10,FALSE))</f>
        <v/>
      </c>
      <c r="AT117" s="174" t="str">
        <f>IF(AT116="","",VLOOKUP(AT116,'様式４－２'!$C$7:$L$48,10,FALSE))</f>
        <v/>
      </c>
      <c r="AU117" s="175" t="str">
        <f>IF(AU116="","",VLOOKUP(AU116,'様式４－２'!$C$7:$L$48,10,FALSE))</f>
        <v/>
      </c>
      <c r="AV117" s="173" t="str">
        <f>IF(AV116="","",VLOOKUP(AV116,'様式４－２'!$C$7:$L$48,10,FALSE))</f>
        <v/>
      </c>
      <c r="AW117" s="174" t="str">
        <f>IF(AW116="","",VLOOKUP(AW116,'様式４－２'!$C$7:$L$48,10,FALSE))</f>
        <v/>
      </c>
      <c r="AX117" s="174" t="str">
        <f>IF(AX116="","",VLOOKUP(AX116,'様式４－２'!$C$7:$L$48,10,FALSE))</f>
        <v/>
      </c>
      <c r="AY117" s="174" t="str">
        <f>IF(AY116="","",VLOOKUP(AY116,'様式４－２'!$C$7:$L$48,10,FALSE))</f>
        <v/>
      </c>
      <c r="AZ117" s="174" t="str">
        <f>IF(AZ116="","",VLOOKUP(AZ116,'様式４－２'!$C$7:$L$48,10,FALSE))</f>
        <v/>
      </c>
      <c r="BA117" s="174" t="str">
        <f>IF(BA116="","",VLOOKUP(BA116,'様式４－２'!$C$7:$L$48,10,FALSE))</f>
        <v/>
      </c>
      <c r="BB117" s="175" t="str">
        <f>IF(BB116="","",VLOOKUP(BB116,'様式４－２'!$C$7:$L$48,10,FALSE))</f>
        <v/>
      </c>
      <c r="BC117" s="173" t="str">
        <f>IF(BC116="","",VLOOKUP(BC116,'様式４－２'!$C$7:$L$48,10,FALSE))</f>
        <v/>
      </c>
      <c r="BD117" s="174" t="str">
        <f>IF(BD116="","",VLOOKUP(BD116,'様式４－２'!$C$7:$L$48,10,FALSE))</f>
        <v/>
      </c>
      <c r="BE117" s="174" t="str">
        <f>IF(BE116="","",VLOOKUP(BE116,'様式４－２'!$C$7:$L$48,10,FALSE))</f>
        <v/>
      </c>
      <c r="BF117" s="338">
        <f>IF($BI$4="４週",SUM(AA117:BB117),IF($BI$4="暦月",SUM(AA117:BE117),""))</f>
        <v>0</v>
      </c>
      <c r="BG117" s="339"/>
      <c r="BH117" s="340">
        <f>IF($BI$4="４週",BF117/4,IF($BI$4="暦月",(BF117/($BI$9/7)),""))</f>
        <v>0</v>
      </c>
      <c r="BI117" s="339"/>
      <c r="BJ117" s="335"/>
      <c r="BK117" s="336"/>
      <c r="BL117" s="336"/>
      <c r="BM117" s="336"/>
      <c r="BN117" s="337"/>
    </row>
    <row r="118" spans="2:66" ht="20.25" customHeight="1" x14ac:dyDescent="0.4">
      <c r="B118" s="296">
        <f>B116+1</f>
        <v>51</v>
      </c>
      <c r="C118" s="298"/>
      <c r="D118" s="300"/>
      <c r="E118" s="223"/>
      <c r="F118" s="301"/>
      <c r="G118" s="303"/>
      <c r="H118" s="304"/>
      <c r="I118" s="163"/>
      <c r="J118" s="164"/>
      <c r="K118" s="163"/>
      <c r="L118" s="164"/>
      <c r="M118" s="307"/>
      <c r="N118" s="308"/>
      <c r="O118" s="311"/>
      <c r="P118" s="312"/>
      <c r="Q118" s="312"/>
      <c r="R118" s="304"/>
      <c r="S118" s="280"/>
      <c r="T118" s="281"/>
      <c r="U118" s="281"/>
      <c r="V118" s="281"/>
      <c r="W118" s="282"/>
      <c r="X118" s="195" t="s">
        <v>18</v>
      </c>
      <c r="Y118" s="118"/>
      <c r="Z118" s="119"/>
      <c r="AA118" s="105"/>
      <c r="AB118" s="106"/>
      <c r="AC118" s="106"/>
      <c r="AD118" s="106"/>
      <c r="AE118" s="106"/>
      <c r="AF118" s="106"/>
      <c r="AG118" s="107"/>
      <c r="AH118" s="105"/>
      <c r="AI118" s="106"/>
      <c r="AJ118" s="106"/>
      <c r="AK118" s="106"/>
      <c r="AL118" s="106"/>
      <c r="AM118" s="106"/>
      <c r="AN118" s="107"/>
      <c r="AO118" s="105"/>
      <c r="AP118" s="106"/>
      <c r="AQ118" s="106"/>
      <c r="AR118" s="106"/>
      <c r="AS118" s="106"/>
      <c r="AT118" s="106"/>
      <c r="AU118" s="107"/>
      <c r="AV118" s="105"/>
      <c r="AW118" s="106"/>
      <c r="AX118" s="106"/>
      <c r="AY118" s="106"/>
      <c r="AZ118" s="106"/>
      <c r="BA118" s="106"/>
      <c r="BB118" s="107"/>
      <c r="BC118" s="105"/>
      <c r="BD118" s="106"/>
      <c r="BE118" s="108"/>
      <c r="BF118" s="283"/>
      <c r="BG118" s="284"/>
      <c r="BH118" s="285"/>
      <c r="BI118" s="286"/>
      <c r="BJ118" s="287"/>
      <c r="BK118" s="288"/>
      <c r="BL118" s="288"/>
      <c r="BM118" s="288"/>
      <c r="BN118" s="289"/>
    </row>
    <row r="119" spans="2:66" ht="20.25" customHeight="1" x14ac:dyDescent="0.4">
      <c r="B119" s="297"/>
      <c r="C119" s="299"/>
      <c r="D119" s="302"/>
      <c r="E119" s="223"/>
      <c r="F119" s="301"/>
      <c r="G119" s="341"/>
      <c r="H119" s="342"/>
      <c r="I119" s="207"/>
      <c r="J119" s="208">
        <f>G118</f>
        <v>0</v>
      </c>
      <c r="K119" s="207"/>
      <c r="L119" s="208">
        <f>M118</f>
        <v>0</v>
      </c>
      <c r="M119" s="343"/>
      <c r="N119" s="344"/>
      <c r="O119" s="345"/>
      <c r="P119" s="346"/>
      <c r="Q119" s="346"/>
      <c r="R119" s="342"/>
      <c r="S119" s="280"/>
      <c r="T119" s="281"/>
      <c r="U119" s="281"/>
      <c r="V119" s="281"/>
      <c r="W119" s="282"/>
      <c r="X119" s="196" t="s">
        <v>246</v>
      </c>
      <c r="Y119" s="120"/>
      <c r="Z119" s="197"/>
      <c r="AA119" s="173" t="str">
        <f>IF(AA118="","",VLOOKUP(AA118,'様式４－２'!$C$7:$L$48,10,FALSE))</f>
        <v/>
      </c>
      <c r="AB119" s="174" t="str">
        <f>IF(AB118="","",VLOOKUP(AB118,'様式４－２'!$C$7:$L$48,10,FALSE))</f>
        <v/>
      </c>
      <c r="AC119" s="174" t="str">
        <f>IF(AC118="","",VLOOKUP(AC118,'様式４－２'!$C$7:$L$48,10,FALSE))</f>
        <v/>
      </c>
      <c r="AD119" s="174" t="str">
        <f>IF(AD118="","",VLOOKUP(AD118,'様式４－２'!$C$7:$L$48,10,FALSE))</f>
        <v/>
      </c>
      <c r="AE119" s="174" t="str">
        <f>IF(AE118="","",VLOOKUP(AE118,'様式４－２'!$C$7:$L$48,10,FALSE))</f>
        <v/>
      </c>
      <c r="AF119" s="174" t="str">
        <f>IF(AF118="","",VLOOKUP(AF118,'様式４－２'!$C$7:$L$48,10,FALSE))</f>
        <v/>
      </c>
      <c r="AG119" s="175" t="str">
        <f>IF(AG118="","",VLOOKUP(AG118,'様式４－２'!$C$7:$L$48,10,FALSE))</f>
        <v/>
      </c>
      <c r="AH119" s="173" t="str">
        <f>IF(AH118="","",VLOOKUP(AH118,'様式４－２'!$C$7:$L$48,10,FALSE))</f>
        <v/>
      </c>
      <c r="AI119" s="174" t="str">
        <f>IF(AI118="","",VLOOKUP(AI118,'様式４－２'!$C$7:$L$48,10,FALSE))</f>
        <v/>
      </c>
      <c r="AJ119" s="174" t="str">
        <f>IF(AJ118="","",VLOOKUP(AJ118,'様式４－２'!$C$7:$L$48,10,FALSE))</f>
        <v/>
      </c>
      <c r="AK119" s="174" t="str">
        <f>IF(AK118="","",VLOOKUP(AK118,'様式４－２'!$C$7:$L$48,10,FALSE))</f>
        <v/>
      </c>
      <c r="AL119" s="174" t="str">
        <f>IF(AL118="","",VLOOKUP(AL118,'様式４－２'!$C$7:$L$48,10,FALSE))</f>
        <v/>
      </c>
      <c r="AM119" s="174" t="str">
        <f>IF(AM118="","",VLOOKUP(AM118,'様式４－２'!$C$7:$L$48,10,FALSE))</f>
        <v/>
      </c>
      <c r="AN119" s="175" t="str">
        <f>IF(AN118="","",VLOOKUP(AN118,'様式４－２'!$C$7:$L$48,10,FALSE))</f>
        <v/>
      </c>
      <c r="AO119" s="173" t="str">
        <f>IF(AO118="","",VLOOKUP(AO118,'様式４－２'!$C$7:$L$48,10,FALSE))</f>
        <v/>
      </c>
      <c r="AP119" s="174" t="str">
        <f>IF(AP118="","",VLOOKUP(AP118,'様式４－２'!$C$7:$L$48,10,FALSE))</f>
        <v/>
      </c>
      <c r="AQ119" s="174" t="str">
        <f>IF(AQ118="","",VLOOKUP(AQ118,'様式４－２'!$C$7:$L$48,10,FALSE))</f>
        <v/>
      </c>
      <c r="AR119" s="174" t="str">
        <f>IF(AR118="","",VLOOKUP(AR118,'様式４－２'!$C$7:$L$48,10,FALSE))</f>
        <v/>
      </c>
      <c r="AS119" s="174" t="str">
        <f>IF(AS118="","",VLOOKUP(AS118,'様式４－２'!$C$7:$L$48,10,FALSE))</f>
        <v/>
      </c>
      <c r="AT119" s="174" t="str">
        <f>IF(AT118="","",VLOOKUP(AT118,'様式４－２'!$C$7:$L$48,10,FALSE))</f>
        <v/>
      </c>
      <c r="AU119" s="175" t="str">
        <f>IF(AU118="","",VLOOKUP(AU118,'様式４－２'!$C$7:$L$48,10,FALSE))</f>
        <v/>
      </c>
      <c r="AV119" s="173" t="str">
        <f>IF(AV118="","",VLOOKUP(AV118,'様式４－２'!$C$7:$L$48,10,FALSE))</f>
        <v/>
      </c>
      <c r="AW119" s="174" t="str">
        <f>IF(AW118="","",VLOOKUP(AW118,'様式４－２'!$C$7:$L$48,10,FALSE))</f>
        <v/>
      </c>
      <c r="AX119" s="174" t="str">
        <f>IF(AX118="","",VLOOKUP(AX118,'様式４－２'!$C$7:$L$48,10,FALSE))</f>
        <v/>
      </c>
      <c r="AY119" s="174" t="str">
        <f>IF(AY118="","",VLOOKUP(AY118,'様式４－２'!$C$7:$L$48,10,FALSE))</f>
        <v/>
      </c>
      <c r="AZ119" s="174" t="str">
        <f>IF(AZ118="","",VLOOKUP(AZ118,'様式４－２'!$C$7:$L$48,10,FALSE))</f>
        <v/>
      </c>
      <c r="BA119" s="174" t="str">
        <f>IF(BA118="","",VLOOKUP(BA118,'様式４－２'!$C$7:$L$48,10,FALSE))</f>
        <v/>
      </c>
      <c r="BB119" s="175" t="str">
        <f>IF(BB118="","",VLOOKUP(BB118,'様式４－２'!$C$7:$L$48,10,FALSE))</f>
        <v/>
      </c>
      <c r="BC119" s="173" t="str">
        <f>IF(BC118="","",VLOOKUP(BC118,'様式４－２'!$C$7:$L$48,10,FALSE))</f>
        <v/>
      </c>
      <c r="BD119" s="174" t="str">
        <f>IF(BD118="","",VLOOKUP(BD118,'様式４－２'!$C$7:$L$48,10,FALSE))</f>
        <v/>
      </c>
      <c r="BE119" s="174" t="str">
        <f>IF(BE118="","",VLOOKUP(BE118,'様式４－２'!$C$7:$L$48,10,FALSE))</f>
        <v/>
      </c>
      <c r="BF119" s="338">
        <f>IF($BI$4="４週",SUM(AA119:BB119),IF($BI$4="暦月",SUM(AA119:BE119),""))</f>
        <v>0</v>
      </c>
      <c r="BG119" s="339"/>
      <c r="BH119" s="340">
        <f>IF($BI$4="４週",BF119/4,IF($BI$4="暦月",(BF119/($BI$9/7)),""))</f>
        <v>0</v>
      </c>
      <c r="BI119" s="339"/>
      <c r="BJ119" s="335"/>
      <c r="BK119" s="336"/>
      <c r="BL119" s="336"/>
      <c r="BM119" s="336"/>
      <c r="BN119" s="337"/>
    </row>
    <row r="120" spans="2:66" ht="20.25" customHeight="1" x14ac:dyDescent="0.4">
      <c r="B120" s="296">
        <f>B118+1</f>
        <v>52</v>
      </c>
      <c r="C120" s="298"/>
      <c r="D120" s="300"/>
      <c r="E120" s="223"/>
      <c r="F120" s="301"/>
      <c r="G120" s="303"/>
      <c r="H120" s="304"/>
      <c r="I120" s="163"/>
      <c r="J120" s="164"/>
      <c r="K120" s="163"/>
      <c r="L120" s="164"/>
      <c r="M120" s="307"/>
      <c r="N120" s="308"/>
      <c r="O120" s="311"/>
      <c r="P120" s="312"/>
      <c r="Q120" s="312"/>
      <c r="R120" s="304"/>
      <c r="S120" s="280"/>
      <c r="T120" s="281"/>
      <c r="U120" s="281"/>
      <c r="V120" s="281"/>
      <c r="W120" s="282"/>
      <c r="X120" s="195" t="s">
        <v>18</v>
      </c>
      <c r="Y120" s="118"/>
      <c r="Z120" s="119"/>
      <c r="AA120" s="105"/>
      <c r="AB120" s="106"/>
      <c r="AC120" s="106"/>
      <c r="AD120" s="106"/>
      <c r="AE120" s="106"/>
      <c r="AF120" s="106"/>
      <c r="AG120" s="107"/>
      <c r="AH120" s="105"/>
      <c r="AI120" s="106"/>
      <c r="AJ120" s="106"/>
      <c r="AK120" s="106"/>
      <c r="AL120" s="106"/>
      <c r="AM120" s="106"/>
      <c r="AN120" s="107"/>
      <c r="AO120" s="105"/>
      <c r="AP120" s="106"/>
      <c r="AQ120" s="106"/>
      <c r="AR120" s="106"/>
      <c r="AS120" s="106"/>
      <c r="AT120" s="106"/>
      <c r="AU120" s="107"/>
      <c r="AV120" s="105"/>
      <c r="AW120" s="106"/>
      <c r="AX120" s="106"/>
      <c r="AY120" s="106"/>
      <c r="AZ120" s="106"/>
      <c r="BA120" s="106"/>
      <c r="BB120" s="107"/>
      <c r="BC120" s="105"/>
      <c r="BD120" s="106"/>
      <c r="BE120" s="108"/>
      <c r="BF120" s="283"/>
      <c r="BG120" s="284"/>
      <c r="BH120" s="285"/>
      <c r="BI120" s="286"/>
      <c r="BJ120" s="287"/>
      <c r="BK120" s="288"/>
      <c r="BL120" s="288"/>
      <c r="BM120" s="288"/>
      <c r="BN120" s="289"/>
    </row>
    <row r="121" spans="2:66" ht="20.25" customHeight="1" x14ac:dyDescent="0.4">
      <c r="B121" s="297"/>
      <c r="C121" s="299"/>
      <c r="D121" s="302"/>
      <c r="E121" s="223"/>
      <c r="F121" s="301"/>
      <c r="G121" s="341"/>
      <c r="H121" s="342"/>
      <c r="I121" s="207"/>
      <c r="J121" s="208">
        <f>G120</f>
        <v>0</v>
      </c>
      <c r="K121" s="207"/>
      <c r="L121" s="208">
        <f>M120</f>
        <v>0</v>
      </c>
      <c r="M121" s="343"/>
      <c r="N121" s="344"/>
      <c r="O121" s="345"/>
      <c r="P121" s="346"/>
      <c r="Q121" s="346"/>
      <c r="R121" s="342"/>
      <c r="S121" s="280"/>
      <c r="T121" s="281"/>
      <c r="U121" s="281"/>
      <c r="V121" s="281"/>
      <c r="W121" s="282"/>
      <c r="X121" s="196" t="s">
        <v>246</v>
      </c>
      <c r="Y121" s="120"/>
      <c r="Z121" s="197"/>
      <c r="AA121" s="173" t="str">
        <f>IF(AA120="","",VLOOKUP(AA120,'様式４－２'!$C$7:$L$48,10,FALSE))</f>
        <v/>
      </c>
      <c r="AB121" s="174" t="str">
        <f>IF(AB120="","",VLOOKUP(AB120,'様式４－２'!$C$7:$L$48,10,FALSE))</f>
        <v/>
      </c>
      <c r="AC121" s="174" t="str">
        <f>IF(AC120="","",VLOOKUP(AC120,'様式４－２'!$C$7:$L$48,10,FALSE))</f>
        <v/>
      </c>
      <c r="AD121" s="174" t="str">
        <f>IF(AD120="","",VLOOKUP(AD120,'様式４－２'!$C$7:$L$48,10,FALSE))</f>
        <v/>
      </c>
      <c r="AE121" s="174" t="str">
        <f>IF(AE120="","",VLOOKUP(AE120,'様式４－２'!$C$7:$L$48,10,FALSE))</f>
        <v/>
      </c>
      <c r="AF121" s="174" t="str">
        <f>IF(AF120="","",VLOOKUP(AF120,'様式４－２'!$C$7:$L$48,10,FALSE))</f>
        <v/>
      </c>
      <c r="AG121" s="175" t="str">
        <f>IF(AG120="","",VLOOKUP(AG120,'様式４－２'!$C$7:$L$48,10,FALSE))</f>
        <v/>
      </c>
      <c r="AH121" s="173" t="str">
        <f>IF(AH120="","",VLOOKUP(AH120,'様式４－２'!$C$7:$L$48,10,FALSE))</f>
        <v/>
      </c>
      <c r="AI121" s="174" t="str">
        <f>IF(AI120="","",VLOOKUP(AI120,'様式４－２'!$C$7:$L$48,10,FALSE))</f>
        <v/>
      </c>
      <c r="AJ121" s="174" t="str">
        <f>IF(AJ120="","",VLOOKUP(AJ120,'様式４－２'!$C$7:$L$48,10,FALSE))</f>
        <v/>
      </c>
      <c r="AK121" s="174" t="str">
        <f>IF(AK120="","",VLOOKUP(AK120,'様式４－２'!$C$7:$L$48,10,FALSE))</f>
        <v/>
      </c>
      <c r="AL121" s="174" t="str">
        <f>IF(AL120="","",VLOOKUP(AL120,'様式４－２'!$C$7:$L$48,10,FALSE))</f>
        <v/>
      </c>
      <c r="AM121" s="174" t="str">
        <f>IF(AM120="","",VLOOKUP(AM120,'様式４－２'!$C$7:$L$48,10,FALSE))</f>
        <v/>
      </c>
      <c r="AN121" s="175" t="str">
        <f>IF(AN120="","",VLOOKUP(AN120,'様式４－２'!$C$7:$L$48,10,FALSE))</f>
        <v/>
      </c>
      <c r="AO121" s="173" t="str">
        <f>IF(AO120="","",VLOOKUP(AO120,'様式４－２'!$C$7:$L$48,10,FALSE))</f>
        <v/>
      </c>
      <c r="AP121" s="174" t="str">
        <f>IF(AP120="","",VLOOKUP(AP120,'様式４－２'!$C$7:$L$48,10,FALSE))</f>
        <v/>
      </c>
      <c r="AQ121" s="174" t="str">
        <f>IF(AQ120="","",VLOOKUP(AQ120,'様式４－２'!$C$7:$L$48,10,FALSE))</f>
        <v/>
      </c>
      <c r="AR121" s="174" t="str">
        <f>IF(AR120="","",VLOOKUP(AR120,'様式４－２'!$C$7:$L$48,10,FALSE))</f>
        <v/>
      </c>
      <c r="AS121" s="174" t="str">
        <f>IF(AS120="","",VLOOKUP(AS120,'様式４－２'!$C$7:$L$48,10,FALSE))</f>
        <v/>
      </c>
      <c r="AT121" s="174" t="str">
        <f>IF(AT120="","",VLOOKUP(AT120,'様式４－２'!$C$7:$L$48,10,FALSE))</f>
        <v/>
      </c>
      <c r="AU121" s="175" t="str">
        <f>IF(AU120="","",VLOOKUP(AU120,'様式４－２'!$C$7:$L$48,10,FALSE))</f>
        <v/>
      </c>
      <c r="AV121" s="173" t="str">
        <f>IF(AV120="","",VLOOKUP(AV120,'様式４－２'!$C$7:$L$48,10,FALSE))</f>
        <v/>
      </c>
      <c r="AW121" s="174" t="str">
        <f>IF(AW120="","",VLOOKUP(AW120,'様式４－２'!$C$7:$L$48,10,FALSE))</f>
        <v/>
      </c>
      <c r="AX121" s="174" t="str">
        <f>IF(AX120="","",VLOOKUP(AX120,'様式４－２'!$C$7:$L$48,10,FALSE))</f>
        <v/>
      </c>
      <c r="AY121" s="174" t="str">
        <f>IF(AY120="","",VLOOKUP(AY120,'様式４－２'!$C$7:$L$48,10,FALSE))</f>
        <v/>
      </c>
      <c r="AZ121" s="174" t="str">
        <f>IF(AZ120="","",VLOOKUP(AZ120,'様式４－２'!$C$7:$L$48,10,FALSE))</f>
        <v/>
      </c>
      <c r="BA121" s="174" t="str">
        <f>IF(BA120="","",VLOOKUP(BA120,'様式４－２'!$C$7:$L$48,10,FALSE))</f>
        <v/>
      </c>
      <c r="BB121" s="175" t="str">
        <f>IF(BB120="","",VLOOKUP(BB120,'様式４－２'!$C$7:$L$48,10,FALSE))</f>
        <v/>
      </c>
      <c r="BC121" s="173" t="str">
        <f>IF(BC120="","",VLOOKUP(BC120,'様式４－２'!$C$7:$L$48,10,FALSE))</f>
        <v/>
      </c>
      <c r="BD121" s="174" t="str">
        <f>IF(BD120="","",VLOOKUP(BD120,'様式４－２'!$C$7:$L$48,10,FALSE))</f>
        <v/>
      </c>
      <c r="BE121" s="174" t="str">
        <f>IF(BE120="","",VLOOKUP(BE120,'様式４－２'!$C$7:$L$48,10,FALSE))</f>
        <v/>
      </c>
      <c r="BF121" s="338">
        <f>IF($BI$4="４週",SUM(AA121:BB121),IF($BI$4="暦月",SUM(AA121:BE121),""))</f>
        <v>0</v>
      </c>
      <c r="BG121" s="339"/>
      <c r="BH121" s="340">
        <f>IF($BI$4="４週",BF121/4,IF($BI$4="暦月",(BF121/($BI$9/7)),""))</f>
        <v>0</v>
      </c>
      <c r="BI121" s="339"/>
      <c r="BJ121" s="335"/>
      <c r="BK121" s="336"/>
      <c r="BL121" s="336"/>
      <c r="BM121" s="336"/>
      <c r="BN121" s="337"/>
    </row>
    <row r="122" spans="2:66" ht="20.25" customHeight="1" x14ac:dyDescent="0.4">
      <c r="B122" s="296">
        <f>B120+1</f>
        <v>53</v>
      </c>
      <c r="C122" s="298"/>
      <c r="D122" s="300"/>
      <c r="E122" s="223"/>
      <c r="F122" s="301"/>
      <c r="G122" s="303"/>
      <c r="H122" s="304"/>
      <c r="I122" s="163"/>
      <c r="J122" s="164"/>
      <c r="K122" s="163"/>
      <c r="L122" s="164"/>
      <c r="M122" s="307"/>
      <c r="N122" s="308"/>
      <c r="O122" s="311"/>
      <c r="P122" s="312"/>
      <c r="Q122" s="312"/>
      <c r="R122" s="304"/>
      <c r="S122" s="280"/>
      <c r="T122" s="281"/>
      <c r="U122" s="281"/>
      <c r="V122" s="281"/>
      <c r="W122" s="282"/>
      <c r="X122" s="195" t="s">
        <v>18</v>
      </c>
      <c r="Y122" s="118"/>
      <c r="Z122" s="119"/>
      <c r="AA122" s="105"/>
      <c r="AB122" s="106"/>
      <c r="AC122" s="106"/>
      <c r="AD122" s="106"/>
      <c r="AE122" s="106"/>
      <c r="AF122" s="106"/>
      <c r="AG122" s="107"/>
      <c r="AH122" s="105"/>
      <c r="AI122" s="106"/>
      <c r="AJ122" s="106"/>
      <c r="AK122" s="106"/>
      <c r="AL122" s="106"/>
      <c r="AM122" s="106"/>
      <c r="AN122" s="107"/>
      <c r="AO122" s="105"/>
      <c r="AP122" s="106"/>
      <c r="AQ122" s="106"/>
      <c r="AR122" s="106"/>
      <c r="AS122" s="106"/>
      <c r="AT122" s="106"/>
      <c r="AU122" s="107"/>
      <c r="AV122" s="105"/>
      <c r="AW122" s="106"/>
      <c r="AX122" s="106"/>
      <c r="AY122" s="106"/>
      <c r="AZ122" s="106"/>
      <c r="BA122" s="106"/>
      <c r="BB122" s="107"/>
      <c r="BC122" s="105"/>
      <c r="BD122" s="106"/>
      <c r="BE122" s="108"/>
      <c r="BF122" s="283"/>
      <c r="BG122" s="284"/>
      <c r="BH122" s="285"/>
      <c r="BI122" s="286"/>
      <c r="BJ122" s="287"/>
      <c r="BK122" s="288"/>
      <c r="BL122" s="288"/>
      <c r="BM122" s="288"/>
      <c r="BN122" s="289"/>
    </row>
    <row r="123" spans="2:66" ht="20.25" customHeight="1" x14ac:dyDescent="0.4">
      <c r="B123" s="297"/>
      <c r="C123" s="299"/>
      <c r="D123" s="302"/>
      <c r="E123" s="223"/>
      <c r="F123" s="301"/>
      <c r="G123" s="341"/>
      <c r="H123" s="342"/>
      <c r="I123" s="207"/>
      <c r="J123" s="208">
        <f>G122</f>
        <v>0</v>
      </c>
      <c r="K123" s="207"/>
      <c r="L123" s="208">
        <f>M122</f>
        <v>0</v>
      </c>
      <c r="M123" s="343"/>
      <c r="N123" s="344"/>
      <c r="O123" s="345"/>
      <c r="P123" s="346"/>
      <c r="Q123" s="346"/>
      <c r="R123" s="342"/>
      <c r="S123" s="280"/>
      <c r="T123" s="281"/>
      <c r="U123" s="281"/>
      <c r="V123" s="281"/>
      <c r="W123" s="282"/>
      <c r="X123" s="196" t="s">
        <v>246</v>
      </c>
      <c r="Y123" s="120"/>
      <c r="Z123" s="197"/>
      <c r="AA123" s="173" t="str">
        <f>IF(AA122="","",VLOOKUP(AA122,'様式４－２'!$C$7:$L$48,10,FALSE))</f>
        <v/>
      </c>
      <c r="AB123" s="174" t="str">
        <f>IF(AB122="","",VLOOKUP(AB122,'様式４－２'!$C$7:$L$48,10,FALSE))</f>
        <v/>
      </c>
      <c r="AC123" s="174" t="str">
        <f>IF(AC122="","",VLOOKUP(AC122,'様式４－２'!$C$7:$L$48,10,FALSE))</f>
        <v/>
      </c>
      <c r="AD123" s="174" t="str">
        <f>IF(AD122="","",VLOOKUP(AD122,'様式４－２'!$C$7:$L$48,10,FALSE))</f>
        <v/>
      </c>
      <c r="AE123" s="174" t="str">
        <f>IF(AE122="","",VLOOKUP(AE122,'様式４－２'!$C$7:$L$48,10,FALSE))</f>
        <v/>
      </c>
      <c r="AF123" s="174" t="str">
        <f>IF(AF122="","",VLOOKUP(AF122,'様式４－２'!$C$7:$L$48,10,FALSE))</f>
        <v/>
      </c>
      <c r="AG123" s="175" t="str">
        <f>IF(AG122="","",VLOOKUP(AG122,'様式４－２'!$C$7:$L$48,10,FALSE))</f>
        <v/>
      </c>
      <c r="AH123" s="173" t="str">
        <f>IF(AH122="","",VLOOKUP(AH122,'様式４－２'!$C$7:$L$48,10,FALSE))</f>
        <v/>
      </c>
      <c r="AI123" s="174" t="str">
        <f>IF(AI122="","",VLOOKUP(AI122,'様式４－２'!$C$7:$L$48,10,FALSE))</f>
        <v/>
      </c>
      <c r="AJ123" s="174" t="str">
        <f>IF(AJ122="","",VLOOKUP(AJ122,'様式４－２'!$C$7:$L$48,10,FALSE))</f>
        <v/>
      </c>
      <c r="AK123" s="174" t="str">
        <f>IF(AK122="","",VLOOKUP(AK122,'様式４－２'!$C$7:$L$48,10,FALSE))</f>
        <v/>
      </c>
      <c r="AL123" s="174" t="str">
        <f>IF(AL122="","",VLOOKUP(AL122,'様式４－２'!$C$7:$L$48,10,FALSE))</f>
        <v/>
      </c>
      <c r="AM123" s="174" t="str">
        <f>IF(AM122="","",VLOOKUP(AM122,'様式４－２'!$C$7:$L$48,10,FALSE))</f>
        <v/>
      </c>
      <c r="AN123" s="175" t="str">
        <f>IF(AN122="","",VLOOKUP(AN122,'様式４－２'!$C$7:$L$48,10,FALSE))</f>
        <v/>
      </c>
      <c r="AO123" s="173" t="str">
        <f>IF(AO122="","",VLOOKUP(AO122,'様式４－２'!$C$7:$L$48,10,FALSE))</f>
        <v/>
      </c>
      <c r="AP123" s="174" t="str">
        <f>IF(AP122="","",VLOOKUP(AP122,'様式４－２'!$C$7:$L$48,10,FALSE))</f>
        <v/>
      </c>
      <c r="AQ123" s="174" t="str">
        <f>IF(AQ122="","",VLOOKUP(AQ122,'様式４－２'!$C$7:$L$48,10,FALSE))</f>
        <v/>
      </c>
      <c r="AR123" s="174" t="str">
        <f>IF(AR122="","",VLOOKUP(AR122,'様式４－２'!$C$7:$L$48,10,FALSE))</f>
        <v/>
      </c>
      <c r="AS123" s="174" t="str">
        <f>IF(AS122="","",VLOOKUP(AS122,'様式４－２'!$C$7:$L$48,10,FALSE))</f>
        <v/>
      </c>
      <c r="AT123" s="174" t="str">
        <f>IF(AT122="","",VLOOKUP(AT122,'様式４－２'!$C$7:$L$48,10,FALSE))</f>
        <v/>
      </c>
      <c r="AU123" s="175" t="str">
        <f>IF(AU122="","",VLOOKUP(AU122,'様式４－２'!$C$7:$L$48,10,FALSE))</f>
        <v/>
      </c>
      <c r="AV123" s="173" t="str">
        <f>IF(AV122="","",VLOOKUP(AV122,'様式４－２'!$C$7:$L$48,10,FALSE))</f>
        <v/>
      </c>
      <c r="AW123" s="174" t="str">
        <f>IF(AW122="","",VLOOKUP(AW122,'様式４－２'!$C$7:$L$48,10,FALSE))</f>
        <v/>
      </c>
      <c r="AX123" s="174" t="str">
        <f>IF(AX122="","",VLOOKUP(AX122,'様式４－２'!$C$7:$L$48,10,FALSE))</f>
        <v/>
      </c>
      <c r="AY123" s="174" t="str">
        <f>IF(AY122="","",VLOOKUP(AY122,'様式４－２'!$C$7:$L$48,10,FALSE))</f>
        <v/>
      </c>
      <c r="AZ123" s="174" t="str">
        <f>IF(AZ122="","",VLOOKUP(AZ122,'様式４－２'!$C$7:$L$48,10,FALSE))</f>
        <v/>
      </c>
      <c r="BA123" s="174" t="str">
        <f>IF(BA122="","",VLOOKUP(BA122,'様式４－２'!$C$7:$L$48,10,FALSE))</f>
        <v/>
      </c>
      <c r="BB123" s="175" t="str">
        <f>IF(BB122="","",VLOOKUP(BB122,'様式４－２'!$C$7:$L$48,10,FALSE))</f>
        <v/>
      </c>
      <c r="BC123" s="173" t="str">
        <f>IF(BC122="","",VLOOKUP(BC122,'様式４－２'!$C$7:$L$48,10,FALSE))</f>
        <v/>
      </c>
      <c r="BD123" s="174" t="str">
        <f>IF(BD122="","",VLOOKUP(BD122,'様式４－２'!$C$7:$L$48,10,FALSE))</f>
        <v/>
      </c>
      <c r="BE123" s="174" t="str">
        <f>IF(BE122="","",VLOOKUP(BE122,'様式４－２'!$C$7:$L$48,10,FALSE))</f>
        <v/>
      </c>
      <c r="BF123" s="338">
        <f>IF($BI$4="４週",SUM(AA123:BB123),IF($BI$4="暦月",SUM(AA123:BE123),""))</f>
        <v>0</v>
      </c>
      <c r="BG123" s="339"/>
      <c r="BH123" s="340">
        <f>IF($BI$4="４週",BF123/4,IF($BI$4="暦月",(BF123/($BI$9/7)),""))</f>
        <v>0</v>
      </c>
      <c r="BI123" s="339"/>
      <c r="BJ123" s="335"/>
      <c r="BK123" s="336"/>
      <c r="BL123" s="336"/>
      <c r="BM123" s="336"/>
      <c r="BN123" s="337"/>
    </row>
    <row r="124" spans="2:66" ht="20.25" customHeight="1" x14ac:dyDescent="0.4">
      <c r="B124" s="296">
        <f>B122+1</f>
        <v>54</v>
      </c>
      <c r="C124" s="298"/>
      <c r="D124" s="300"/>
      <c r="E124" s="223"/>
      <c r="F124" s="301"/>
      <c r="G124" s="303"/>
      <c r="H124" s="304"/>
      <c r="I124" s="163"/>
      <c r="J124" s="164"/>
      <c r="K124" s="163"/>
      <c r="L124" s="164"/>
      <c r="M124" s="307"/>
      <c r="N124" s="308"/>
      <c r="O124" s="311"/>
      <c r="P124" s="312"/>
      <c r="Q124" s="312"/>
      <c r="R124" s="304"/>
      <c r="S124" s="280"/>
      <c r="T124" s="281"/>
      <c r="U124" s="281"/>
      <c r="V124" s="281"/>
      <c r="W124" s="282"/>
      <c r="X124" s="195" t="s">
        <v>18</v>
      </c>
      <c r="Y124" s="118"/>
      <c r="Z124" s="119"/>
      <c r="AA124" s="105"/>
      <c r="AB124" s="106"/>
      <c r="AC124" s="106"/>
      <c r="AD124" s="106"/>
      <c r="AE124" s="106"/>
      <c r="AF124" s="106"/>
      <c r="AG124" s="107"/>
      <c r="AH124" s="105"/>
      <c r="AI124" s="106"/>
      <c r="AJ124" s="106"/>
      <c r="AK124" s="106"/>
      <c r="AL124" s="106"/>
      <c r="AM124" s="106"/>
      <c r="AN124" s="107"/>
      <c r="AO124" s="105"/>
      <c r="AP124" s="106"/>
      <c r="AQ124" s="106"/>
      <c r="AR124" s="106"/>
      <c r="AS124" s="106"/>
      <c r="AT124" s="106"/>
      <c r="AU124" s="107"/>
      <c r="AV124" s="105"/>
      <c r="AW124" s="106"/>
      <c r="AX124" s="106"/>
      <c r="AY124" s="106"/>
      <c r="AZ124" s="106"/>
      <c r="BA124" s="106"/>
      <c r="BB124" s="107"/>
      <c r="BC124" s="105"/>
      <c r="BD124" s="106"/>
      <c r="BE124" s="108"/>
      <c r="BF124" s="283"/>
      <c r="BG124" s="284"/>
      <c r="BH124" s="285"/>
      <c r="BI124" s="286"/>
      <c r="BJ124" s="287"/>
      <c r="BK124" s="288"/>
      <c r="BL124" s="288"/>
      <c r="BM124" s="288"/>
      <c r="BN124" s="289"/>
    </row>
    <row r="125" spans="2:66" ht="20.25" customHeight="1" x14ac:dyDescent="0.4">
      <c r="B125" s="297"/>
      <c r="C125" s="299"/>
      <c r="D125" s="302"/>
      <c r="E125" s="223"/>
      <c r="F125" s="301"/>
      <c r="G125" s="341"/>
      <c r="H125" s="342"/>
      <c r="I125" s="207"/>
      <c r="J125" s="208">
        <f>G124</f>
        <v>0</v>
      </c>
      <c r="K125" s="207"/>
      <c r="L125" s="208">
        <f>M124</f>
        <v>0</v>
      </c>
      <c r="M125" s="343"/>
      <c r="N125" s="344"/>
      <c r="O125" s="345"/>
      <c r="P125" s="346"/>
      <c r="Q125" s="346"/>
      <c r="R125" s="342"/>
      <c r="S125" s="280"/>
      <c r="T125" s="281"/>
      <c r="U125" s="281"/>
      <c r="V125" s="281"/>
      <c r="W125" s="282"/>
      <c r="X125" s="196" t="s">
        <v>246</v>
      </c>
      <c r="Y125" s="120"/>
      <c r="Z125" s="197"/>
      <c r="AA125" s="173" t="str">
        <f>IF(AA124="","",VLOOKUP(AA124,'様式４－２'!$C$7:$L$48,10,FALSE))</f>
        <v/>
      </c>
      <c r="AB125" s="174" t="str">
        <f>IF(AB124="","",VLOOKUP(AB124,'様式４－２'!$C$7:$L$48,10,FALSE))</f>
        <v/>
      </c>
      <c r="AC125" s="174" t="str">
        <f>IF(AC124="","",VLOOKUP(AC124,'様式４－２'!$C$7:$L$48,10,FALSE))</f>
        <v/>
      </c>
      <c r="AD125" s="174" t="str">
        <f>IF(AD124="","",VLOOKUP(AD124,'様式４－２'!$C$7:$L$48,10,FALSE))</f>
        <v/>
      </c>
      <c r="AE125" s="174" t="str">
        <f>IF(AE124="","",VLOOKUP(AE124,'様式４－２'!$C$7:$L$48,10,FALSE))</f>
        <v/>
      </c>
      <c r="AF125" s="174" t="str">
        <f>IF(AF124="","",VLOOKUP(AF124,'様式４－２'!$C$7:$L$48,10,FALSE))</f>
        <v/>
      </c>
      <c r="AG125" s="175" t="str">
        <f>IF(AG124="","",VLOOKUP(AG124,'様式４－２'!$C$7:$L$48,10,FALSE))</f>
        <v/>
      </c>
      <c r="AH125" s="173" t="str">
        <f>IF(AH124="","",VLOOKUP(AH124,'様式４－２'!$C$7:$L$48,10,FALSE))</f>
        <v/>
      </c>
      <c r="AI125" s="174" t="str">
        <f>IF(AI124="","",VLOOKUP(AI124,'様式４－２'!$C$7:$L$48,10,FALSE))</f>
        <v/>
      </c>
      <c r="AJ125" s="174" t="str">
        <f>IF(AJ124="","",VLOOKUP(AJ124,'様式４－２'!$C$7:$L$48,10,FALSE))</f>
        <v/>
      </c>
      <c r="AK125" s="174" t="str">
        <f>IF(AK124="","",VLOOKUP(AK124,'様式４－２'!$C$7:$L$48,10,FALSE))</f>
        <v/>
      </c>
      <c r="AL125" s="174" t="str">
        <f>IF(AL124="","",VLOOKUP(AL124,'様式４－２'!$C$7:$L$48,10,FALSE))</f>
        <v/>
      </c>
      <c r="AM125" s="174" t="str">
        <f>IF(AM124="","",VLOOKUP(AM124,'様式４－２'!$C$7:$L$48,10,FALSE))</f>
        <v/>
      </c>
      <c r="AN125" s="175" t="str">
        <f>IF(AN124="","",VLOOKUP(AN124,'様式４－２'!$C$7:$L$48,10,FALSE))</f>
        <v/>
      </c>
      <c r="AO125" s="173" t="str">
        <f>IF(AO124="","",VLOOKUP(AO124,'様式４－２'!$C$7:$L$48,10,FALSE))</f>
        <v/>
      </c>
      <c r="AP125" s="174" t="str">
        <f>IF(AP124="","",VLOOKUP(AP124,'様式４－２'!$C$7:$L$48,10,FALSE))</f>
        <v/>
      </c>
      <c r="AQ125" s="174" t="str">
        <f>IF(AQ124="","",VLOOKUP(AQ124,'様式４－２'!$C$7:$L$48,10,FALSE))</f>
        <v/>
      </c>
      <c r="AR125" s="174" t="str">
        <f>IF(AR124="","",VLOOKUP(AR124,'様式４－２'!$C$7:$L$48,10,FALSE))</f>
        <v/>
      </c>
      <c r="AS125" s="174" t="str">
        <f>IF(AS124="","",VLOOKUP(AS124,'様式４－２'!$C$7:$L$48,10,FALSE))</f>
        <v/>
      </c>
      <c r="AT125" s="174" t="str">
        <f>IF(AT124="","",VLOOKUP(AT124,'様式４－２'!$C$7:$L$48,10,FALSE))</f>
        <v/>
      </c>
      <c r="AU125" s="175" t="str">
        <f>IF(AU124="","",VLOOKUP(AU124,'様式４－２'!$C$7:$L$48,10,FALSE))</f>
        <v/>
      </c>
      <c r="AV125" s="173" t="str">
        <f>IF(AV124="","",VLOOKUP(AV124,'様式４－２'!$C$7:$L$48,10,FALSE))</f>
        <v/>
      </c>
      <c r="AW125" s="174" t="str">
        <f>IF(AW124="","",VLOOKUP(AW124,'様式４－２'!$C$7:$L$48,10,FALSE))</f>
        <v/>
      </c>
      <c r="AX125" s="174" t="str">
        <f>IF(AX124="","",VLOOKUP(AX124,'様式４－２'!$C$7:$L$48,10,FALSE))</f>
        <v/>
      </c>
      <c r="AY125" s="174" t="str">
        <f>IF(AY124="","",VLOOKUP(AY124,'様式４－２'!$C$7:$L$48,10,FALSE))</f>
        <v/>
      </c>
      <c r="AZ125" s="174" t="str">
        <f>IF(AZ124="","",VLOOKUP(AZ124,'様式４－２'!$C$7:$L$48,10,FALSE))</f>
        <v/>
      </c>
      <c r="BA125" s="174" t="str">
        <f>IF(BA124="","",VLOOKUP(BA124,'様式４－２'!$C$7:$L$48,10,FALSE))</f>
        <v/>
      </c>
      <c r="BB125" s="175" t="str">
        <f>IF(BB124="","",VLOOKUP(BB124,'様式４－２'!$C$7:$L$48,10,FALSE))</f>
        <v/>
      </c>
      <c r="BC125" s="173" t="str">
        <f>IF(BC124="","",VLOOKUP(BC124,'様式４－２'!$C$7:$L$48,10,FALSE))</f>
        <v/>
      </c>
      <c r="BD125" s="174" t="str">
        <f>IF(BD124="","",VLOOKUP(BD124,'様式４－２'!$C$7:$L$48,10,FALSE))</f>
        <v/>
      </c>
      <c r="BE125" s="174" t="str">
        <f>IF(BE124="","",VLOOKUP(BE124,'様式４－２'!$C$7:$L$48,10,FALSE))</f>
        <v/>
      </c>
      <c r="BF125" s="338">
        <f>IF($BI$4="４週",SUM(AA125:BB125),IF($BI$4="暦月",SUM(AA125:BE125),""))</f>
        <v>0</v>
      </c>
      <c r="BG125" s="339"/>
      <c r="BH125" s="340">
        <f>IF($BI$4="４週",BF125/4,IF($BI$4="暦月",(BF125/($BI$9/7)),""))</f>
        <v>0</v>
      </c>
      <c r="BI125" s="339"/>
      <c r="BJ125" s="335"/>
      <c r="BK125" s="336"/>
      <c r="BL125" s="336"/>
      <c r="BM125" s="336"/>
      <c r="BN125" s="337"/>
    </row>
    <row r="126" spans="2:66" ht="20.25" customHeight="1" x14ac:dyDescent="0.4">
      <c r="B126" s="296">
        <f>B124+1</f>
        <v>55</v>
      </c>
      <c r="C126" s="298"/>
      <c r="D126" s="300"/>
      <c r="E126" s="223"/>
      <c r="F126" s="301"/>
      <c r="G126" s="303"/>
      <c r="H126" s="304"/>
      <c r="I126" s="163"/>
      <c r="J126" s="164"/>
      <c r="K126" s="163"/>
      <c r="L126" s="164"/>
      <c r="M126" s="307"/>
      <c r="N126" s="308"/>
      <c r="O126" s="311"/>
      <c r="P126" s="312"/>
      <c r="Q126" s="312"/>
      <c r="R126" s="304"/>
      <c r="S126" s="280"/>
      <c r="T126" s="281"/>
      <c r="U126" s="281"/>
      <c r="V126" s="281"/>
      <c r="W126" s="282"/>
      <c r="X126" s="195" t="s">
        <v>18</v>
      </c>
      <c r="Y126" s="118"/>
      <c r="Z126" s="119"/>
      <c r="AA126" s="105"/>
      <c r="AB126" s="106"/>
      <c r="AC126" s="106"/>
      <c r="AD126" s="106"/>
      <c r="AE126" s="106"/>
      <c r="AF126" s="106"/>
      <c r="AG126" s="107"/>
      <c r="AH126" s="105"/>
      <c r="AI126" s="106"/>
      <c r="AJ126" s="106"/>
      <c r="AK126" s="106"/>
      <c r="AL126" s="106"/>
      <c r="AM126" s="106"/>
      <c r="AN126" s="107"/>
      <c r="AO126" s="105"/>
      <c r="AP126" s="106"/>
      <c r="AQ126" s="106"/>
      <c r="AR126" s="106"/>
      <c r="AS126" s="106"/>
      <c r="AT126" s="106"/>
      <c r="AU126" s="107"/>
      <c r="AV126" s="105"/>
      <c r="AW126" s="106"/>
      <c r="AX126" s="106"/>
      <c r="AY126" s="106"/>
      <c r="AZ126" s="106"/>
      <c r="BA126" s="106"/>
      <c r="BB126" s="107"/>
      <c r="BC126" s="105"/>
      <c r="BD126" s="106"/>
      <c r="BE126" s="108"/>
      <c r="BF126" s="283"/>
      <c r="BG126" s="284"/>
      <c r="BH126" s="285"/>
      <c r="BI126" s="286"/>
      <c r="BJ126" s="287"/>
      <c r="BK126" s="288"/>
      <c r="BL126" s="288"/>
      <c r="BM126" s="288"/>
      <c r="BN126" s="289"/>
    </row>
    <row r="127" spans="2:66" ht="20.25" customHeight="1" x14ac:dyDescent="0.4">
      <c r="B127" s="297"/>
      <c r="C127" s="299"/>
      <c r="D127" s="302"/>
      <c r="E127" s="223"/>
      <c r="F127" s="301"/>
      <c r="G127" s="341"/>
      <c r="H127" s="342"/>
      <c r="I127" s="207"/>
      <c r="J127" s="208">
        <f>G126</f>
        <v>0</v>
      </c>
      <c r="K127" s="207"/>
      <c r="L127" s="208">
        <f>M126</f>
        <v>0</v>
      </c>
      <c r="M127" s="343"/>
      <c r="N127" s="344"/>
      <c r="O127" s="345"/>
      <c r="P127" s="346"/>
      <c r="Q127" s="346"/>
      <c r="R127" s="342"/>
      <c r="S127" s="280"/>
      <c r="T127" s="281"/>
      <c r="U127" s="281"/>
      <c r="V127" s="281"/>
      <c r="W127" s="282"/>
      <c r="X127" s="196" t="s">
        <v>246</v>
      </c>
      <c r="Y127" s="120"/>
      <c r="Z127" s="197"/>
      <c r="AA127" s="173" t="str">
        <f>IF(AA126="","",VLOOKUP(AA126,'様式４－２'!$C$7:$L$48,10,FALSE))</f>
        <v/>
      </c>
      <c r="AB127" s="174" t="str">
        <f>IF(AB126="","",VLOOKUP(AB126,'様式４－２'!$C$7:$L$48,10,FALSE))</f>
        <v/>
      </c>
      <c r="AC127" s="174" t="str">
        <f>IF(AC126="","",VLOOKUP(AC126,'様式４－２'!$C$7:$L$48,10,FALSE))</f>
        <v/>
      </c>
      <c r="AD127" s="174" t="str">
        <f>IF(AD126="","",VLOOKUP(AD126,'様式４－２'!$C$7:$L$48,10,FALSE))</f>
        <v/>
      </c>
      <c r="AE127" s="174" t="str">
        <f>IF(AE126="","",VLOOKUP(AE126,'様式４－２'!$C$7:$L$48,10,FALSE))</f>
        <v/>
      </c>
      <c r="AF127" s="174" t="str">
        <f>IF(AF126="","",VLOOKUP(AF126,'様式４－２'!$C$7:$L$48,10,FALSE))</f>
        <v/>
      </c>
      <c r="AG127" s="175" t="str">
        <f>IF(AG126="","",VLOOKUP(AG126,'様式４－２'!$C$7:$L$48,10,FALSE))</f>
        <v/>
      </c>
      <c r="AH127" s="173" t="str">
        <f>IF(AH126="","",VLOOKUP(AH126,'様式４－２'!$C$7:$L$48,10,FALSE))</f>
        <v/>
      </c>
      <c r="AI127" s="174" t="str">
        <f>IF(AI126="","",VLOOKUP(AI126,'様式４－２'!$C$7:$L$48,10,FALSE))</f>
        <v/>
      </c>
      <c r="AJ127" s="174" t="str">
        <f>IF(AJ126="","",VLOOKUP(AJ126,'様式４－２'!$C$7:$L$48,10,FALSE))</f>
        <v/>
      </c>
      <c r="AK127" s="174" t="str">
        <f>IF(AK126="","",VLOOKUP(AK126,'様式４－２'!$C$7:$L$48,10,FALSE))</f>
        <v/>
      </c>
      <c r="AL127" s="174" t="str">
        <f>IF(AL126="","",VLOOKUP(AL126,'様式４－２'!$C$7:$L$48,10,FALSE))</f>
        <v/>
      </c>
      <c r="AM127" s="174" t="str">
        <f>IF(AM126="","",VLOOKUP(AM126,'様式４－２'!$C$7:$L$48,10,FALSE))</f>
        <v/>
      </c>
      <c r="AN127" s="175" t="str">
        <f>IF(AN126="","",VLOOKUP(AN126,'様式４－２'!$C$7:$L$48,10,FALSE))</f>
        <v/>
      </c>
      <c r="AO127" s="173" t="str">
        <f>IF(AO126="","",VLOOKUP(AO126,'様式４－２'!$C$7:$L$48,10,FALSE))</f>
        <v/>
      </c>
      <c r="AP127" s="174" t="str">
        <f>IF(AP126="","",VLOOKUP(AP126,'様式４－２'!$C$7:$L$48,10,FALSE))</f>
        <v/>
      </c>
      <c r="AQ127" s="174" t="str">
        <f>IF(AQ126="","",VLOOKUP(AQ126,'様式４－２'!$C$7:$L$48,10,FALSE))</f>
        <v/>
      </c>
      <c r="AR127" s="174" t="str">
        <f>IF(AR126="","",VLOOKUP(AR126,'様式４－２'!$C$7:$L$48,10,FALSE))</f>
        <v/>
      </c>
      <c r="AS127" s="174" t="str">
        <f>IF(AS126="","",VLOOKUP(AS126,'様式４－２'!$C$7:$L$48,10,FALSE))</f>
        <v/>
      </c>
      <c r="AT127" s="174" t="str">
        <f>IF(AT126="","",VLOOKUP(AT126,'様式４－２'!$C$7:$L$48,10,FALSE))</f>
        <v/>
      </c>
      <c r="AU127" s="175" t="str">
        <f>IF(AU126="","",VLOOKUP(AU126,'様式４－２'!$C$7:$L$48,10,FALSE))</f>
        <v/>
      </c>
      <c r="AV127" s="173" t="str">
        <f>IF(AV126="","",VLOOKUP(AV126,'様式４－２'!$C$7:$L$48,10,FALSE))</f>
        <v/>
      </c>
      <c r="AW127" s="174" t="str">
        <f>IF(AW126="","",VLOOKUP(AW126,'様式４－２'!$C$7:$L$48,10,FALSE))</f>
        <v/>
      </c>
      <c r="AX127" s="174" t="str">
        <f>IF(AX126="","",VLOOKUP(AX126,'様式４－２'!$C$7:$L$48,10,FALSE))</f>
        <v/>
      </c>
      <c r="AY127" s="174" t="str">
        <f>IF(AY126="","",VLOOKUP(AY126,'様式４－２'!$C$7:$L$48,10,FALSE))</f>
        <v/>
      </c>
      <c r="AZ127" s="174" t="str">
        <f>IF(AZ126="","",VLOOKUP(AZ126,'様式４－２'!$C$7:$L$48,10,FALSE))</f>
        <v/>
      </c>
      <c r="BA127" s="174" t="str">
        <f>IF(BA126="","",VLOOKUP(BA126,'様式４－２'!$C$7:$L$48,10,FALSE))</f>
        <v/>
      </c>
      <c r="BB127" s="175" t="str">
        <f>IF(BB126="","",VLOOKUP(BB126,'様式４－２'!$C$7:$L$48,10,FALSE))</f>
        <v/>
      </c>
      <c r="BC127" s="173" t="str">
        <f>IF(BC126="","",VLOOKUP(BC126,'様式４－２'!$C$7:$L$48,10,FALSE))</f>
        <v/>
      </c>
      <c r="BD127" s="174" t="str">
        <f>IF(BD126="","",VLOOKUP(BD126,'様式４－２'!$C$7:$L$48,10,FALSE))</f>
        <v/>
      </c>
      <c r="BE127" s="174" t="str">
        <f>IF(BE126="","",VLOOKUP(BE126,'様式４－２'!$C$7:$L$48,10,FALSE))</f>
        <v/>
      </c>
      <c r="BF127" s="338">
        <f>IF($BI$4="４週",SUM(AA127:BB127),IF($BI$4="暦月",SUM(AA127:BE127),""))</f>
        <v>0</v>
      </c>
      <c r="BG127" s="339"/>
      <c r="BH127" s="340">
        <f>IF($BI$4="４週",BF127/4,IF($BI$4="暦月",(BF127/($BI$9/7)),""))</f>
        <v>0</v>
      </c>
      <c r="BI127" s="339"/>
      <c r="BJ127" s="335"/>
      <c r="BK127" s="336"/>
      <c r="BL127" s="336"/>
      <c r="BM127" s="336"/>
      <c r="BN127" s="337"/>
    </row>
    <row r="128" spans="2:66" ht="20.25" customHeight="1" x14ac:dyDescent="0.4">
      <c r="B128" s="296">
        <f>B126+1</f>
        <v>56</v>
      </c>
      <c r="C128" s="298"/>
      <c r="D128" s="300"/>
      <c r="E128" s="223"/>
      <c r="F128" s="301"/>
      <c r="G128" s="303"/>
      <c r="H128" s="304"/>
      <c r="I128" s="163"/>
      <c r="J128" s="164"/>
      <c r="K128" s="163"/>
      <c r="L128" s="164"/>
      <c r="M128" s="307"/>
      <c r="N128" s="308"/>
      <c r="O128" s="311"/>
      <c r="P128" s="312"/>
      <c r="Q128" s="312"/>
      <c r="R128" s="304"/>
      <c r="S128" s="280"/>
      <c r="T128" s="281"/>
      <c r="U128" s="281"/>
      <c r="V128" s="281"/>
      <c r="W128" s="282"/>
      <c r="X128" s="195" t="s">
        <v>18</v>
      </c>
      <c r="Y128" s="118"/>
      <c r="Z128" s="119"/>
      <c r="AA128" s="105"/>
      <c r="AB128" s="106"/>
      <c r="AC128" s="106"/>
      <c r="AD128" s="106"/>
      <c r="AE128" s="106"/>
      <c r="AF128" s="106"/>
      <c r="AG128" s="107"/>
      <c r="AH128" s="105"/>
      <c r="AI128" s="106"/>
      <c r="AJ128" s="106"/>
      <c r="AK128" s="106"/>
      <c r="AL128" s="106"/>
      <c r="AM128" s="106"/>
      <c r="AN128" s="107"/>
      <c r="AO128" s="105"/>
      <c r="AP128" s="106"/>
      <c r="AQ128" s="106"/>
      <c r="AR128" s="106"/>
      <c r="AS128" s="106"/>
      <c r="AT128" s="106"/>
      <c r="AU128" s="107"/>
      <c r="AV128" s="105"/>
      <c r="AW128" s="106"/>
      <c r="AX128" s="106"/>
      <c r="AY128" s="106"/>
      <c r="AZ128" s="106"/>
      <c r="BA128" s="106"/>
      <c r="BB128" s="107"/>
      <c r="BC128" s="105"/>
      <c r="BD128" s="106"/>
      <c r="BE128" s="108"/>
      <c r="BF128" s="283"/>
      <c r="BG128" s="284"/>
      <c r="BH128" s="285"/>
      <c r="BI128" s="286"/>
      <c r="BJ128" s="287"/>
      <c r="BK128" s="288"/>
      <c r="BL128" s="288"/>
      <c r="BM128" s="288"/>
      <c r="BN128" s="289"/>
    </row>
    <row r="129" spans="2:66" ht="20.25" customHeight="1" x14ac:dyDescent="0.4">
      <c r="B129" s="297"/>
      <c r="C129" s="299"/>
      <c r="D129" s="302"/>
      <c r="E129" s="223"/>
      <c r="F129" s="301"/>
      <c r="G129" s="341"/>
      <c r="H129" s="342"/>
      <c r="I129" s="207"/>
      <c r="J129" s="208">
        <f>G128</f>
        <v>0</v>
      </c>
      <c r="K129" s="207"/>
      <c r="L129" s="208">
        <f>M128</f>
        <v>0</v>
      </c>
      <c r="M129" s="343"/>
      <c r="N129" s="344"/>
      <c r="O129" s="345"/>
      <c r="P129" s="346"/>
      <c r="Q129" s="346"/>
      <c r="R129" s="342"/>
      <c r="S129" s="280"/>
      <c r="T129" s="281"/>
      <c r="U129" s="281"/>
      <c r="V129" s="281"/>
      <c r="W129" s="282"/>
      <c r="X129" s="196" t="s">
        <v>246</v>
      </c>
      <c r="Y129" s="120"/>
      <c r="Z129" s="197"/>
      <c r="AA129" s="173" t="str">
        <f>IF(AA128="","",VLOOKUP(AA128,'様式４－２'!$C$7:$L$48,10,FALSE))</f>
        <v/>
      </c>
      <c r="AB129" s="174" t="str">
        <f>IF(AB128="","",VLOOKUP(AB128,'様式４－２'!$C$7:$L$48,10,FALSE))</f>
        <v/>
      </c>
      <c r="AC129" s="174" t="str">
        <f>IF(AC128="","",VLOOKUP(AC128,'様式４－２'!$C$7:$L$48,10,FALSE))</f>
        <v/>
      </c>
      <c r="AD129" s="174" t="str">
        <f>IF(AD128="","",VLOOKUP(AD128,'様式４－２'!$C$7:$L$48,10,FALSE))</f>
        <v/>
      </c>
      <c r="AE129" s="174" t="str">
        <f>IF(AE128="","",VLOOKUP(AE128,'様式４－２'!$C$7:$L$48,10,FALSE))</f>
        <v/>
      </c>
      <c r="AF129" s="174" t="str">
        <f>IF(AF128="","",VLOOKUP(AF128,'様式４－２'!$C$7:$L$48,10,FALSE))</f>
        <v/>
      </c>
      <c r="AG129" s="175" t="str">
        <f>IF(AG128="","",VLOOKUP(AG128,'様式４－２'!$C$7:$L$48,10,FALSE))</f>
        <v/>
      </c>
      <c r="AH129" s="173" t="str">
        <f>IF(AH128="","",VLOOKUP(AH128,'様式４－２'!$C$7:$L$48,10,FALSE))</f>
        <v/>
      </c>
      <c r="AI129" s="174" t="str">
        <f>IF(AI128="","",VLOOKUP(AI128,'様式４－２'!$C$7:$L$48,10,FALSE))</f>
        <v/>
      </c>
      <c r="AJ129" s="174" t="str">
        <f>IF(AJ128="","",VLOOKUP(AJ128,'様式４－２'!$C$7:$L$48,10,FALSE))</f>
        <v/>
      </c>
      <c r="AK129" s="174" t="str">
        <f>IF(AK128="","",VLOOKUP(AK128,'様式４－２'!$C$7:$L$48,10,FALSE))</f>
        <v/>
      </c>
      <c r="AL129" s="174" t="str">
        <f>IF(AL128="","",VLOOKUP(AL128,'様式４－２'!$C$7:$L$48,10,FALSE))</f>
        <v/>
      </c>
      <c r="AM129" s="174" t="str">
        <f>IF(AM128="","",VLOOKUP(AM128,'様式４－２'!$C$7:$L$48,10,FALSE))</f>
        <v/>
      </c>
      <c r="AN129" s="175" t="str">
        <f>IF(AN128="","",VLOOKUP(AN128,'様式４－２'!$C$7:$L$48,10,FALSE))</f>
        <v/>
      </c>
      <c r="AO129" s="173" t="str">
        <f>IF(AO128="","",VLOOKUP(AO128,'様式４－２'!$C$7:$L$48,10,FALSE))</f>
        <v/>
      </c>
      <c r="AP129" s="174" t="str">
        <f>IF(AP128="","",VLOOKUP(AP128,'様式４－２'!$C$7:$L$48,10,FALSE))</f>
        <v/>
      </c>
      <c r="AQ129" s="174" t="str">
        <f>IF(AQ128="","",VLOOKUP(AQ128,'様式４－２'!$C$7:$L$48,10,FALSE))</f>
        <v/>
      </c>
      <c r="AR129" s="174" t="str">
        <f>IF(AR128="","",VLOOKUP(AR128,'様式４－２'!$C$7:$L$48,10,FALSE))</f>
        <v/>
      </c>
      <c r="AS129" s="174" t="str">
        <f>IF(AS128="","",VLOOKUP(AS128,'様式４－２'!$C$7:$L$48,10,FALSE))</f>
        <v/>
      </c>
      <c r="AT129" s="174" t="str">
        <f>IF(AT128="","",VLOOKUP(AT128,'様式４－２'!$C$7:$L$48,10,FALSE))</f>
        <v/>
      </c>
      <c r="AU129" s="175" t="str">
        <f>IF(AU128="","",VLOOKUP(AU128,'様式４－２'!$C$7:$L$48,10,FALSE))</f>
        <v/>
      </c>
      <c r="AV129" s="173" t="str">
        <f>IF(AV128="","",VLOOKUP(AV128,'様式４－２'!$C$7:$L$48,10,FALSE))</f>
        <v/>
      </c>
      <c r="AW129" s="174" t="str">
        <f>IF(AW128="","",VLOOKUP(AW128,'様式４－２'!$C$7:$L$48,10,FALSE))</f>
        <v/>
      </c>
      <c r="AX129" s="174" t="str">
        <f>IF(AX128="","",VLOOKUP(AX128,'様式４－２'!$C$7:$L$48,10,FALSE))</f>
        <v/>
      </c>
      <c r="AY129" s="174" t="str">
        <f>IF(AY128="","",VLOOKUP(AY128,'様式４－２'!$C$7:$L$48,10,FALSE))</f>
        <v/>
      </c>
      <c r="AZ129" s="174" t="str">
        <f>IF(AZ128="","",VLOOKUP(AZ128,'様式４－２'!$C$7:$L$48,10,FALSE))</f>
        <v/>
      </c>
      <c r="BA129" s="174" t="str">
        <f>IF(BA128="","",VLOOKUP(BA128,'様式４－２'!$C$7:$L$48,10,FALSE))</f>
        <v/>
      </c>
      <c r="BB129" s="175" t="str">
        <f>IF(BB128="","",VLOOKUP(BB128,'様式４－２'!$C$7:$L$48,10,FALSE))</f>
        <v/>
      </c>
      <c r="BC129" s="173" t="str">
        <f>IF(BC128="","",VLOOKUP(BC128,'様式４－２'!$C$7:$L$48,10,FALSE))</f>
        <v/>
      </c>
      <c r="BD129" s="174" t="str">
        <f>IF(BD128="","",VLOOKUP(BD128,'様式４－２'!$C$7:$L$48,10,FALSE))</f>
        <v/>
      </c>
      <c r="BE129" s="174" t="str">
        <f>IF(BE128="","",VLOOKUP(BE128,'様式４－２'!$C$7:$L$48,10,FALSE))</f>
        <v/>
      </c>
      <c r="BF129" s="338">
        <f>IF($BI$4="４週",SUM(AA129:BB129),IF($BI$4="暦月",SUM(AA129:BE129),""))</f>
        <v>0</v>
      </c>
      <c r="BG129" s="339"/>
      <c r="BH129" s="340">
        <f>IF($BI$4="４週",BF129/4,IF($BI$4="暦月",(BF129/($BI$9/7)),""))</f>
        <v>0</v>
      </c>
      <c r="BI129" s="339"/>
      <c r="BJ129" s="335"/>
      <c r="BK129" s="336"/>
      <c r="BL129" s="336"/>
      <c r="BM129" s="336"/>
      <c r="BN129" s="337"/>
    </row>
    <row r="130" spans="2:66" ht="20.25" customHeight="1" x14ac:dyDescent="0.4">
      <c r="B130" s="296">
        <f>B128+1</f>
        <v>57</v>
      </c>
      <c r="C130" s="298"/>
      <c r="D130" s="300"/>
      <c r="E130" s="223"/>
      <c r="F130" s="301"/>
      <c r="G130" s="303"/>
      <c r="H130" s="304"/>
      <c r="I130" s="163"/>
      <c r="J130" s="164"/>
      <c r="K130" s="163"/>
      <c r="L130" s="164"/>
      <c r="M130" s="307"/>
      <c r="N130" s="308"/>
      <c r="O130" s="311"/>
      <c r="P130" s="312"/>
      <c r="Q130" s="312"/>
      <c r="R130" s="304"/>
      <c r="S130" s="280"/>
      <c r="T130" s="281"/>
      <c r="U130" s="281"/>
      <c r="V130" s="281"/>
      <c r="W130" s="282"/>
      <c r="X130" s="195" t="s">
        <v>18</v>
      </c>
      <c r="Y130" s="118"/>
      <c r="Z130" s="119"/>
      <c r="AA130" s="105"/>
      <c r="AB130" s="106"/>
      <c r="AC130" s="106"/>
      <c r="AD130" s="106"/>
      <c r="AE130" s="106"/>
      <c r="AF130" s="106"/>
      <c r="AG130" s="107"/>
      <c r="AH130" s="105"/>
      <c r="AI130" s="106"/>
      <c r="AJ130" s="106"/>
      <c r="AK130" s="106"/>
      <c r="AL130" s="106"/>
      <c r="AM130" s="106"/>
      <c r="AN130" s="107"/>
      <c r="AO130" s="105"/>
      <c r="AP130" s="106"/>
      <c r="AQ130" s="106"/>
      <c r="AR130" s="106"/>
      <c r="AS130" s="106"/>
      <c r="AT130" s="106"/>
      <c r="AU130" s="107"/>
      <c r="AV130" s="105"/>
      <c r="AW130" s="106"/>
      <c r="AX130" s="106"/>
      <c r="AY130" s="106"/>
      <c r="AZ130" s="106"/>
      <c r="BA130" s="106"/>
      <c r="BB130" s="107"/>
      <c r="BC130" s="105"/>
      <c r="BD130" s="106"/>
      <c r="BE130" s="108"/>
      <c r="BF130" s="283"/>
      <c r="BG130" s="284"/>
      <c r="BH130" s="285"/>
      <c r="BI130" s="286"/>
      <c r="BJ130" s="287"/>
      <c r="BK130" s="288"/>
      <c r="BL130" s="288"/>
      <c r="BM130" s="288"/>
      <c r="BN130" s="289"/>
    </row>
    <row r="131" spans="2:66" ht="20.25" customHeight="1" x14ac:dyDescent="0.4">
      <c r="B131" s="297"/>
      <c r="C131" s="299"/>
      <c r="D131" s="302"/>
      <c r="E131" s="223"/>
      <c r="F131" s="301"/>
      <c r="G131" s="341"/>
      <c r="H131" s="342"/>
      <c r="I131" s="207"/>
      <c r="J131" s="208">
        <f>G130</f>
        <v>0</v>
      </c>
      <c r="K131" s="207"/>
      <c r="L131" s="208">
        <f>M130</f>
        <v>0</v>
      </c>
      <c r="M131" s="343"/>
      <c r="N131" s="344"/>
      <c r="O131" s="345"/>
      <c r="P131" s="346"/>
      <c r="Q131" s="346"/>
      <c r="R131" s="342"/>
      <c r="S131" s="280"/>
      <c r="T131" s="281"/>
      <c r="U131" s="281"/>
      <c r="V131" s="281"/>
      <c r="W131" s="282"/>
      <c r="X131" s="196" t="s">
        <v>246</v>
      </c>
      <c r="Y131" s="120"/>
      <c r="Z131" s="197"/>
      <c r="AA131" s="173" t="str">
        <f>IF(AA130="","",VLOOKUP(AA130,'様式４－２'!$C$7:$L$48,10,FALSE))</f>
        <v/>
      </c>
      <c r="AB131" s="174" t="str">
        <f>IF(AB130="","",VLOOKUP(AB130,'様式４－２'!$C$7:$L$48,10,FALSE))</f>
        <v/>
      </c>
      <c r="AC131" s="174" t="str">
        <f>IF(AC130="","",VLOOKUP(AC130,'様式４－２'!$C$7:$L$48,10,FALSE))</f>
        <v/>
      </c>
      <c r="AD131" s="174" t="str">
        <f>IF(AD130="","",VLOOKUP(AD130,'様式４－２'!$C$7:$L$48,10,FALSE))</f>
        <v/>
      </c>
      <c r="AE131" s="174" t="str">
        <f>IF(AE130="","",VLOOKUP(AE130,'様式４－２'!$C$7:$L$48,10,FALSE))</f>
        <v/>
      </c>
      <c r="AF131" s="174" t="str">
        <f>IF(AF130="","",VLOOKUP(AF130,'様式４－２'!$C$7:$L$48,10,FALSE))</f>
        <v/>
      </c>
      <c r="AG131" s="175" t="str">
        <f>IF(AG130="","",VLOOKUP(AG130,'様式４－２'!$C$7:$L$48,10,FALSE))</f>
        <v/>
      </c>
      <c r="AH131" s="173" t="str">
        <f>IF(AH130="","",VLOOKUP(AH130,'様式４－２'!$C$7:$L$48,10,FALSE))</f>
        <v/>
      </c>
      <c r="AI131" s="174" t="str">
        <f>IF(AI130="","",VLOOKUP(AI130,'様式４－２'!$C$7:$L$48,10,FALSE))</f>
        <v/>
      </c>
      <c r="AJ131" s="174" t="str">
        <f>IF(AJ130="","",VLOOKUP(AJ130,'様式４－２'!$C$7:$L$48,10,FALSE))</f>
        <v/>
      </c>
      <c r="AK131" s="174" t="str">
        <f>IF(AK130="","",VLOOKUP(AK130,'様式４－２'!$C$7:$L$48,10,FALSE))</f>
        <v/>
      </c>
      <c r="AL131" s="174" t="str">
        <f>IF(AL130="","",VLOOKUP(AL130,'様式４－２'!$C$7:$L$48,10,FALSE))</f>
        <v/>
      </c>
      <c r="AM131" s="174" t="str">
        <f>IF(AM130="","",VLOOKUP(AM130,'様式４－２'!$C$7:$L$48,10,FALSE))</f>
        <v/>
      </c>
      <c r="AN131" s="175" t="str">
        <f>IF(AN130="","",VLOOKUP(AN130,'様式４－２'!$C$7:$L$48,10,FALSE))</f>
        <v/>
      </c>
      <c r="AO131" s="173" t="str">
        <f>IF(AO130="","",VLOOKUP(AO130,'様式４－２'!$C$7:$L$48,10,FALSE))</f>
        <v/>
      </c>
      <c r="AP131" s="174" t="str">
        <f>IF(AP130="","",VLOOKUP(AP130,'様式４－２'!$C$7:$L$48,10,FALSE))</f>
        <v/>
      </c>
      <c r="AQ131" s="174" t="str">
        <f>IF(AQ130="","",VLOOKUP(AQ130,'様式４－２'!$C$7:$L$48,10,FALSE))</f>
        <v/>
      </c>
      <c r="AR131" s="174" t="str">
        <f>IF(AR130="","",VLOOKUP(AR130,'様式４－２'!$C$7:$L$48,10,FALSE))</f>
        <v/>
      </c>
      <c r="AS131" s="174" t="str">
        <f>IF(AS130="","",VLOOKUP(AS130,'様式４－２'!$C$7:$L$48,10,FALSE))</f>
        <v/>
      </c>
      <c r="AT131" s="174" t="str">
        <f>IF(AT130="","",VLOOKUP(AT130,'様式４－２'!$C$7:$L$48,10,FALSE))</f>
        <v/>
      </c>
      <c r="AU131" s="175" t="str">
        <f>IF(AU130="","",VLOOKUP(AU130,'様式４－２'!$C$7:$L$48,10,FALSE))</f>
        <v/>
      </c>
      <c r="AV131" s="173" t="str">
        <f>IF(AV130="","",VLOOKUP(AV130,'様式４－２'!$C$7:$L$48,10,FALSE))</f>
        <v/>
      </c>
      <c r="AW131" s="174" t="str">
        <f>IF(AW130="","",VLOOKUP(AW130,'様式４－２'!$C$7:$L$48,10,FALSE))</f>
        <v/>
      </c>
      <c r="AX131" s="174" t="str">
        <f>IF(AX130="","",VLOOKUP(AX130,'様式４－２'!$C$7:$L$48,10,FALSE))</f>
        <v/>
      </c>
      <c r="AY131" s="174" t="str">
        <f>IF(AY130="","",VLOOKUP(AY130,'様式４－２'!$C$7:$L$48,10,FALSE))</f>
        <v/>
      </c>
      <c r="AZ131" s="174" t="str">
        <f>IF(AZ130="","",VLOOKUP(AZ130,'様式４－２'!$C$7:$L$48,10,FALSE))</f>
        <v/>
      </c>
      <c r="BA131" s="174" t="str">
        <f>IF(BA130="","",VLOOKUP(BA130,'様式４－２'!$C$7:$L$48,10,FALSE))</f>
        <v/>
      </c>
      <c r="BB131" s="175" t="str">
        <f>IF(BB130="","",VLOOKUP(BB130,'様式４－２'!$C$7:$L$48,10,FALSE))</f>
        <v/>
      </c>
      <c r="BC131" s="173" t="str">
        <f>IF(BC130="","",VLOOKUP(BC130,'様式４－２'!$C$7:$L$48,10,FALSE))</f>
        <v/>
      </c>
      <c r="BD131" s="174" t="str">
        <f>IF(BD130="","",VLOOKUP(BD130,'様式４－２'!$C$7:$L$48,10,FALSE))</f>
        <v/>
      </c>
      <c r="BE131" s="174" t="str">
        <f>IF(BE130="","",VLOOKUP(BE130,'様式４－２'!$C$7:$L$48,10,FALSE))</f>
        <v/>
      </c>
      <c r="BF131" s="338">
        <f>IF($BI$4="４週",SUM(AA131:BB131),IF($BI$4="暦月",SUM(AA131:BE131),""))</f>
        <v>0</v>
      </c>
      <c r="BG131" s="339"/>
      <c r="BH131" s="340">
        <f>IF($BI$4="４週",BF131/4,IF($BI$4="暦月",(BF131/($BI$9/7)),""))</f>
        <v>0</v>
      </c>
      <c r="BI131" s="339"/>
      <c r="BJ131" s="335"/>
      <c r="BK131" s="336"/>
      <c r="BL131" s="336"/>
      <c r="BM131" s="336"/>
      <c r="BN131" s="337"/>
    </row>
    <row r="132" spans="2:66" ht="20.25" customHeight="1" x14ac:dyDescent="0.4">
      <c r="B132" s="296">
        <f>B130+1</f>
        <v>58</v>
      </c>
      <c r="C132" s="298"/>
      <c r="D132" s="300"/>
      <c r="E132" s="223"/>
      <c r="F132" s="301"/>
      <c r="G132" s="303"/>
      <c r="H132" s="304"/>
      <c r="I132" s="163"/>
      <c r="J132" s="164"/>
      <c r="K132" s="163"/>
      <c r="L132" s="164"/>
      <c r="M132" s="307"/>
      <c r="N132" s="308"/>
      <c r="O132" s="311"/>
      <c r="P132" s="312"/>
      <c r="Q132" s="312"/>
      <c r="R132" s="304"/>
      <c r="S132" s="280"/>
      <c r="T132" s="281"/>
      <c r="U132" s="281"/>
      <c r="V132" s="281"/>
      <c r="W132" s="282"/>
      <c r="X132" s="195" t="s">
        <v>18</v>
      </c>
      <c r="Y132" s="118"/>
      <c r="Z132" s="119"/>
      <c r="AA132" s="105"/>
      <c r="AB132" s="106"/>
      <c r="AC132" s="106"/>
      <c r="AD132" s="106"/>
      <c r="AE132" s="106"/>
      <c r="AF132" s="106"/>
      <c r="AG132" s="107"/>
      <c r="AH132" s="105"/>
      <c r="AI132" s="106"/>
      <c r="AJ132" s="106"/>
      <c r="AK132" s="106"/>
      <c r="AL132" s="106"/>
      <c r="AM132" s="106"/>
      <c r="AN132" s="107"/>
      <c r="AO132" s="105"/>
      <c r="AP132" s="106"/>
      <c r="AQ132" s="106"/>
      <c r="AR132" s="106"/>
      <c r="AS132" s="106"/>
      <c r="AT132" s="106"/>
      <c r="AU132" s="107"/>
      <c r="AV132" s="105"/>
      <c r="AW132" s="106"/>
      <c r="AX132" s="106"/>
      <c r="AY132" s="106"/>
      <c r="AZ132" s="106"/>
      <c r="BA132" s="106"/>
      <c r="BB132" s="107"/>
      <c r="BC132" s="105"/>
      <c r="BD132" s="106"/>
      <c r="BE132" s="108"/>
      <c r="BF132" s="283"/>
      <c r="BG132" s="284"/>
      <c r="BH132" s="285"/>
      <c r="BI132" s="286"/>
      <c r="BJ132" s="287"/>
      <c r="BK132" s="288"/>
      <c r="BL132" s="288"/>
      <c r="BM132" s="288"/>
      <c r="BN132" s="289"/>
    </row>
    <row r="133" spans="2:66" ht="20.25" customHeight="1" x14ac:dyDescent="0.4">
      <c r="B133" s="297"/>
      <c r="C133" s="299"/>
      <c r="D133" s="302"/>
      <c r="E133" s="223"/>
      <c r="F133" s="301"/>
      <c r="G133" s="341"/>
      <c r="H133" s="342"/>
      <c r="I133" s="207"/>
      <c r="J133" s="208">
        <f>G132</f>
        <v>0</v>
      </c>
      <c r="K133" s="207"/>
      <c r="L133" s="208">
        <f>M132</f>
        <v>0</v>
      </c>
      <c r="M133" s="343"/>
      <c r="N133" s="344"/>
      <c r="O133" s="345"/>
      <c r="P133" s="346"/>
      <c r="Q133" s="346"/>
      <c r="R133" s="342"/>
      <c r="S133" s="280"/>
      <c r="T133" s="281"/>
      <c r="U133" s="281"/>
      <c r="V133" s="281"/>
      <c r="W133" s="282"/>
      <c r="X133" s="196" t="s">
        <v>246</v>
      </c>
      <c r="Y133" s="120"/>
      <c r="Z133" s="197"/>
      <c r="AA133" s="173" t="str">
        <f>IF(AA132="","",VLOOKUP(AA132,'様式４－２'!$C$7:$L$48,10,FALSE))</f>
        <v/>
      </c>
      <c r="AB133" s="174" t="str">
        <f>IF(AB132="","",VLOOKUP(AB132,'様式４－２'!$C$7:$L$48,10,FALSE))</f>
        <v/>
      </c>
      <c r="AC133" s="174" t="str">
        <f>IF(AC132="","",VLOOKUP(AC132,'様式４－２'!$C$7:$L$48,10,FALSE))</f>
        <v/>
      </c>
      <c r="AD133" s="174" t="str">
        <f>IF(AD132="","",VLOOKUP(AD132,'様式４－２'!$C$7:$L$48,10,FALSE))</f>
        <v/>
      </c>
      <c r="AE133" s="174" t="str">
        <f>IF(AE132="","",VLOOKUP(AE132,'様式４－２'!$C$7:$L$48,10,FALSE))</f>
        <v/>
      </c>
      <c r="AF133" s="174" t="str">
        <f>IF(AF132="","",VLOOKUP(AF132,'様式４－２'!$C$7:$L$48,10,FALSE))</f>
        <v/>
      </c>
      <c r="AG133" s="175" t="str">
        <f>IF(AG132="","",VLOOKUP(AG132,'様式４－２'!$C$7:$L$48,10,FALSE))</f>
        <v/>
      </c>
      <c r="AH133" s="173" t="str">
        <f>IF(AH132="","",VLOOKUP(AH132,'様式４－２'!$C$7:$L$48,10,FALSE))</f>
        <v/>
      </c>
      <c r="AI133" s="174" t="str">
        <f>IF(AI132="","",VLOOKUP(AI132,'様式４－２'!$C$7:$L$48,10,FALSE))</f>
        <v/>
      </c>
      <c r="AJ133" s="174" t="str">
        <f>IF(AJ132="","",VLOOKUP(AJ132,'様式４－２'!$C$7:$L$48,10,FALSE))</f>
        <v/>
      </c>
      <c r="AK133" s="174" t="str">
        <f>IF(AK132="","",VLOOKUP(AK132,'様式４－２'!$C$7:$L$48,10,FALSE))</f>
        <v/>
      </c>
      <c r="AL133" s="174" t="str">
        <f>IF(AL132="","",VLOOKUP(AL132,'様式４－２'!$C$7:$L$48,10,FALSE))</f>
        <v/>
      </c>
      <c r="AM133" s="174" t="str">
        <f>IF(AM132="","",VLOOKUP(AM132,'様式４－２'!$C$7:$L$48,10,FALSE))</f>
        <v/>
      </c>
      <c r="AN133" s="175" t="str">
        <f>IF(AN132="","",VLOOKUP(AN132,'様式４－２'!$C$7:$L$48,10,FALSE))</f>
        <v/>
      </c>
      <c r="AO133" s="173" t="str">
        <f>IF(AO132="","",VLOOKUP(AO132,'様式４－２'!$C$7:$L$48,10,FALSE))</f>
        <v/>
      </c>
      <c r="AP133" s="174" t="str">
        <f>IF(AP132="","",VLOOKUP(AP132,'様式４－２'!$C$7:$L$48,10,FALSE))</f>
        <v/>
      </c>
      <c r="AQ133" s="174" t="str">
        <f>IF(AQ132="","",VLOOKUP(AQ132,'様式４－２'!$C$7:$L$48,10,FALSE))</f>
        <v/>
      </c>
      <c r="AR133" s="174" t="str">
        <f>IF(AR132="","",VLOOKUP(AR132,'様式４－２'!$C$7:$L$48,10,FALSE))</f>
        <v/>
      </c>
      <c r="AS133" s="174" t="str">
        <f>IF(AS132="","",VLOOKUP(AS132,'様式４－２'!$C$7:$L$48,10,FALSE))</f>
        <v/>
      </c>
      <c r="AT133" s="174" t="str">
        <f>IF(AT132="","",VLOOKUP(AT132,'様式４－２'!$C$7:$L$48,10,FALSE))</f>
        <v/>
      </c>
      <c r="AU133" s="175" t="str">
        <f>IF(AU132="","",VLOOKUP(AU132,'様式４－２'!$C$7:$L$48,10,FALSE))</f>
        <v/>
      </c>
      <c r="AV133" s="173" t="str">
        <f>IF(AV132="","",VLOOKUP(AV132,'様式４－２'!$C$7:$L$48,10,FALSE))</f>
        <v/>
      </c>
      <c r="AW133" s="174" t="str">
        <f>IF(AW132="","",VLOOKUP(AW132,'様式４－２'!$C$7:$L$48,10,FALSE))</f>
        <v/>
      </c>
      <c r="AX133" s="174" t="str">
        <f>IF(AX132="","",VLOOKUP(AX132,'様式４－２'!$C$7:$L$48,10,FALSE))</f>
        <v/>
      </c>
      <c r="AY133" s="174" t="str">
        <f>IF(AY132="","",VLOOKUP(AY132,'様式４－２'!$C$7:$L$48,10,FALSE))</f>
        <v/>
      </c>
      <c r="AZ133" s="174" t="str">
        <f>IF(AZ132="","",VLOOKUP(AZ132,'様式４－２'!$C$7:$L$48,10,FALSE))</f>
        <v/>
      </c>
      <c r="BA133" s="174" t="str">
        <f>IF(BA132="","",VLOOKUP(BA132,'様式４－２'!$C$7:$L$48,10,FALSE))</f>
        <v/>
      </c>
      <c r="BB133" s="175" t="str">
        <f>IF(BB132="","",VLOOKUP(BB132,'様式４－２'!$C$7:$L$48,10,FALSE))</f>
        <v/>
      </c>
      <c r="BC133" s="173" t="str">
        <f>IF(BC132="","",VLOOKUP(BC132,'様式４－２'!$C$7:$L$48,10,FALSE))</f>
        <v/>
      </c>
      <c r="BD133" s="174" t="str">
        <f>IF(BD132="","",VLOOKUP(BD132,'様式４－２'!$C$7:$L$48,10,FALSE))</f>
        <v/>
      </c>
      <c r="BE133" s="174" t="str">
        <f>IF(BE132="","",VLOOKUP(BE132,'様式４－２'!$C$7:$L$48,10,FALSE))</f>
        <v/>
      </c>
      <c r="BF133" s="338">
        <f>IF($BI$4="４週",SUM(AA133:BB133),IF($BI$4="暦月",SUM(AA133:BE133),""))</f>
        <v>0</v>
      </c>
      <c r="BG133" s="339"/>
      <c r="BH133" s="340">
        <f>IF($BI$4="４週",BF133/4,IF($BI$4="暦月",(BF133/($BI$9/7)),""))</f>
        <v>0</v>
      </c>
      <c r="BI133" s="339"/>
      <c r="BJ133" s="335"/>
      <c r="BK133" s="336"/>
      <c r="BL133" s="336"/>
      <c r="BM133" s="336"/>
      <c r="BN133" s="337"/>
    </row>
    <row r="134" spans="2:66" ht="20.25" customHeight="1" x14ac:dyDescent="0.4">
      <c r="B134" s="296">
        <f>B132+1</f>
        <v>59</v>
      </c>
      <c r="C134" s="298"/>
      <c r="D134" s="300"/>
      <c r="E134" s="223"/>
      <c r="F134" s="301"/>
      <c r="G134" s="303"/>
      <c r="H134" s="304"/>
      <c r="I134" s="163"/>
      <c r="J134" s="164"/>
      <c r="K134" s="163"/>
      <c r="L134" s="164"/>
      <c r="M134" s="307"/>
      <c r="N134" s="308"/>
      <c r="O134" s="311"/>
      <c r="P134" s="312"/>
      <c r="Q134" s="312"/>
      <c r="R134" s="304"/>
      <c r="S134" s="280"/>
      <c r="T134" s="281"/>
      <c r="U134" s="281"/>
      <c r="V134" s="281"/>
      <c r="W134" s="282"/>
      <c r="X134" s="195" t="s">
        <v>18</v>
      </c>
      <c r="Y134" s="118"/>
      <c r="Z134" s="119"/>
      <c r="AA134" s="105"/>
      <c r="AB134" s="106"/>
      <c r="AC134" s="106"/>
      <c r="AD134" s="106"/>
      <c r="AE134" s="106"/>
      <c r="AF134" s="106"/>
      <c r="AG134" s="107"/>
      <c r="AH134" s="105"/>
      <c r="AI134" s="106"/>
      <c r="AJ134" s="106"/>
      <c r="AK134" s="106"/>
      <c r="AL134" s="106"/>
      <c r="AM134" s="106"/>
      <c r="AN134" s="107"/>
      <c r="AO134" s="105"/>
      <c r="AP134" s="106"/>
      <c r="AQ134" s="106"/>
      <c r="AR134" s="106"/>
      <c r="AS134" s="106"/>
      <c r="AT134" s="106"/>
      <c r="AU134" s="107"/>
      <c r="AV134" s="105"/>
      <c r="AW134" s="106"/>
      <c r="AX134" s="106"/>
      <c r="AY134" s="106"/>
      <c r="AZ134" s="106"/>
      <c r="BA134" s="106"/>
      <c r="BB134" s="107"/>
      <c r="BC134" s="105"/>
      <c r="BD134" s="106"/>
      <c r="BE134" s="108"/>
      <c r="BF134" s="283"/>
      <c r="BG134" s="284"/>
      <c r="BH134" s="285"/>
      <c r="BI134" s="286"/>
      <c r="BJ134" s="287"/>
      <c r="BK134" s="288"/>
      <c r="BL134" s="288"/>
      <c r="BM134" s="288"/>
      <c r="BN134" s="289"/>
    </row>
    <row r="135" spans="2:66" ht="20.25" customHeight="1" x14ac:dyDescent="0.4">
      <c r="B135" s="297"/>
      <c r="C135" s="299"/>
      <c r="D135" s="302"/>
      <c r="E135" s="223"/>
      <c r="F135" s="301"/>
      <c r="G135" s="341"/>
      <c r="H135" s="342"/>
      <c r="I135" s="207"/>
      <c r="J135" s="208">
        <f>G134</f>
        <v>0</v>
      </c>
      <c r="K135" s="207"/>
      <c r="L135" s="208">
        <f>M134</f>
        <v>0</v>
      </c>
      <c r="M135" s="343"/>
      <c r="N135" s="344"/>
      <c r="O135" s="345"/>
      <c r="P135" s="346"/>
      <c r="Q135" s="346"/>
      <c r="R135" s="342"/>
      <c r="S135" s="280"/>
      <c r="T135" s="281"/>
      <c r="U135" s="281"/>
      <c r="V135" s="281"/>
      <c r="W135" s="282"/>
      <c r="X135" s="196" t="s">
        <v>246</v>
      </c>
      <c r="Y135" s="120"/>
      <c r="Z135" s="197"/>
      <c r="AA135" s="173" t="str">
        <f>IF(AA134="","",VLOOKUP(AA134,'様式４－２'!$C$7:$L$48,10,FALSE))</f>
        <v/>
      </c>
      <c r="AB135" s="174" t="str">
        <f>IF(AB134="","",VLOOKUP(AB134,'様式４－２'!$C$7:$L$48,10,FALSE))</f>
        <v/>
      </c>
      <c r="AC135" s="174" t="str">
        <f>IF(AC134="","",VLOOKUP(AC134,'様式４－２'!$C$7:$L$48,10,FALSE))</f>
        <v/>
      </c>
      <c r="AD135" s="174" t="str">
        <f>IF(AD134="","",VLOOKUP(AD134,'様式４－２'!$C$7:$L$48,10,FALSE))</f>
        <v/>
      </c>
      <c r="AE135" s="174" t="str">
        <f>IF(AE134="","",VLOOKUP(AE134,'様式４－２'!$C$7:$L$48,10,FALSE))</f>
        <v/>
      </c>
      <c r="AF135" s="174" t="str">
        <f>IF(AF134="","",VLOOKUP(AF134,'様式４－２'!$C$7:$L$48,10,FALSE))</f>
        <v/>
      </c>
      <c r="AG135" s="175" t="str">
        <f>IF(AG134="","",VLOOKUP(AG134,'様式４－２'!$C$7:$L$48,10,FALSE))</f>
        <v/>
      </c>
      <c r="AH135" s="173" t="str">
        <f>IF(AH134="","",VLOOKUP(AH134,'様式４－２'!$C$7:$L$48,10,FALSE))</f>
        <v/>
      </c>
      <c r="AI135" s="174" t="str">
        <f>IF(AI134="","",VLOOKUP(AI134,'様式４－２'!$C$7:$L$48,10,FALSE))</f>
        <v/>
      </c>
      <c r="AJ135" s="174" t="str">
        <f>IF(AJ134="","",VLOOKUP(AJ134,'様式４－２'!$C$7:$L$48,10,FALSE))</f>
        <v/>
      </c>
      <c r="AK135" s="174" t="str">
        <f>IF(AK134="","",VLOOKUP(AK134,'様式４－２'!$C$7:$L$48,10,FALSE))</f>
        <v/>
      </c>
      <c r="AL135" s="174" t="str">
        <f>IF(AL134="","",VLOOKUP(AL134,'様式４－２'!$C$7:$L$48,10,FALSE))</f>
        <v/>
      </c>
      <c r="AM135" s="174" t="str">
        <f>IF(AM134="","",VLOOKUP(AM134,'様式４－２'!$C$7:$L$48,10,FALSE))</f>
        <v/>
      </c>
      <c r="AN135" s="175" t="str">
        <f>IF(AN134="","",VLOOKUP(AN134,'様式４－２'!$C$7:$L$48,10,FALSE))</f>
        <v/>
      </c>
      <c r="AO135" s="173" t="str">
        <f>IF(AO134="","",VLOOKUP(AO134,'様式４－２'!$C$7:$L$48,10,FALSE))</f>
        <v/>
      </c>
      <c r="AP135" s="174" t="str">
        <f>IF(AP134="","",VLOOKUP(AP134,'様式４－２'!$C$7:$L$48,10,FALSE))</f>
        <v/>
      </c>
      <c r="AQ135" s="174" t="str">
        <f>IF(AQ134="","",VLOOKUP(AQ134,'様式４－２'!$C$7:$L$48,10,FALSE))</f>
        <v/>
      </c>
      <c r="AR135" s="174" t="str">
        <f>IF(AR134="","",VLOOKUP(AR134,'様式４－２'!$C$7:$L$48,10,FALSE))</f>
        <v/>
      </c>
      <c r="AS135" s="174" t="str">
        <f>IF(AS134="","",VLOOKUP(AS134,'様式４－２'!$C$7:$L$48,10,FALSE))</f>
        <v/>
      </c>
      <c r="AT135" s="174" t="str">
        <f>IF(AT134="","",VLOOKUP(AT134,'様式４－２'!$C$7:$L$48,10,FALSE))</f>
        <v/>
      </c>
      <c r="AU135" s="175" t="str">
        <f>IF(AU134="","",VLOOKUP(AU134,'様式４－２'!$C$7:$L$48,10,FALSE))</f>
        <v/>
      </c>
      <c r="AV135" s="173" t="str">
        <f>IF(AV134="","",VLOOKUP(AV134,'様式４－２'!$C$7:$L$48,10,FALSE))</f>
        <v/>
      </c>
      <c r="AW135" s="174" t="str">
        <f>IF(AW134="","",VLOOKUP(AW134,'様式４－２'!$C$7:$L$48,10,FALSE))</f>
        <v/>
      </c>
      <c r="AX135" s="174" t="str">
        <f>IF(AX134="","",VLOOKUP(AX134,'様式４－２'!$C$7:$L$48,10,FALSE))</f>
        <v/>
      </c>
      <c r="AY135" s="174" t="str">
        <f>IF(AY134="","",VLOOKUP(AY134,'様式４－２'!$C$7:$L$48,10,FALSE))</f>
        <v/>
      </c>
      <c r="AZ135" s="174" t="str">
        <f>IF(AZ134="","",VLOOKUP(AZ134,'様式４－２'!$C$7:$L$48,10,FALSE))</f>
        <v/>
      </c>
      <c r="BA135" s="174" t="str">
        <f>IF(BA134="","",VLOOKUP(BA134,'様式４－２'!$C$7:$L$48,10,FALSE))</f>
        <v/>
      </c>
      <c r="BB135" s="175" t="str">
        <f>IF(BB134="","",VLOOKUP(BB134,'様式４－２'!$C$7:$L$48,10,FALSE))</f>
        <v/>
      </c>
      <c r="BC135" s="173" t="str">
        <f>IF(BC134="","",VLOOKUP(BC134,'様式４－２'!$C$7:$L$48,10,FALSE))</f>
        <v/>
      </c>
      <c r="BD135" s="174" t="str">
        <f>IF(BD134="","",VLOOKUP(BD134,'様式４－２'!$C$7:$L$48,10,FALSE))</f>
        <v/>
      </c>
      <c r="BE135" s="174" t="str">
        <f>IF(BE134="","",VLOOKUP(BE134,'様式４－２'!$C$7:$L$48,10,FALSE))</f>
        <v/>
      </c>
      <c r="BF135" s="338">
        <f>IF($BI$4="４週",SUM(AA135:BB135),IF($BI$4="暦月",SUM(AA135:BE135),""))</f>
        <v>0</v>
      </c>
      <c r="BG135" s="339"/>
      <c r="BH135" s="340">
        <f>IF($BI$4="４週",BF135/4,IF($BI$4="暦月",(BF135/($BI$9/7)),""))</f>
        <v>0</v>
      </c>
      <c r="BI135" s="339"/>
      <c r="BJ135" s="335"/>
      <c r="BK135" s="336"/>
      <c r="BL135" s="336"/>
      <c r="BM135" s="336"/>
      <c r="BN135" s="337"/>
    </row>
    <row r="136" spans="2:66" ht="20.25" customHeight="1" x14ac:dyDescent="0.4">
      <c r="B136" s="296">
        <f>B134+1</f>
        <v>60</v>
      </c>
      <c r="C136" s="298"/>
      <c r="D136" s="300"/>
      <c r="E136" s="223"/>
      <c r="F136" s="301"/>
      <c r="G136" s="303"/>
      <c r="H136" s="304"/>
      <c r="I136" s="163"/>
      <c r="J136" s="164"/>
      <c r="K136" s="163"/>
      <c r="L136" s="164"/>
      <c r="M136" s="307"/>
      <c r="N136" s="308"/>
      <c r="O136" s="311"/>
      <c r="P136" s="312"/>
      <c r="Q136" s="312"/>
      <c r="R136" s="304"/>
      <c r="S136" s="280"/>
      <c r="T136" s="281"/>
      <c r="U136" s="281"/>
      <c r="V136" s="281"/>
      <c r="W136" s="282"/>
      <c r="X136" s="195" t="s">
        <v>18</v>
      </c>
      <c r="Y136" s="118"/>
      <c r="Z136" s="119"/>
      <c r="AA136" s="105"/>
      <c r="AB136" s="106"/>
      <c r="AC136" s="106"/>
      <c r="AD136" s="106"/>
      <c r="AE136" s="106"/>
      <c r="AF136" s="106"/>
      <c r="AG136" s="107"/>
      <c r="AH136" s="105"/>
      <c r="AI136" s="106"/>
      <c r="AJ136" s="106"/>
      <c r="AK136" s="106"/>
      <c r="AL136" s="106"/>
      <c r="AM136" s="106"/>
      <c r="AN136" s="107"/>
      <c r="AO136" s="105"/>
      <c r="AP136" s="106"/>
      <c r="AQ136" s="106"/>
      <c r="AR136" s="106"/>
      <c r="AS136" s="106"/>
      <c r="AT136" s="106"/>
      <c r="AU136" s="107"/>
      <c r="AV136" s="105"/>
      <c r="AW136" s="106"/>
      <c r="AX136" s="106"/>
      <c r="AY136" s="106"/>
      <c r="AZ136" s="106"/>
      <c r="BA136" s="106"/>
      <c r="BB136" s="107"/>
      <c r="BC136" s="105"/>
      <c r="BD136" s="106"/>
      <c r="BE136" s="108"/>
      <c r="BF136" s="283"/>
      <c r="BG136" s="284"/>
      <c r="BH136" s="285"/>
      <c r="BI136" s="286"/>
      <c r="BJ136" s="287"/>
      <c r="BK136" s="288"/>
      <c r="BL136" s="288"/>
      <c r="BM136" s="288"/>
      <c r="BN136" s="289"/>
    </row>
    <row r="137" spans="2:66" ht="20.25" customHeight="1" x14ac:dyDescent="0.4">
      <c r="B137" s="297"/>
      <c r="C137" s="299"/>
      <c r="D137" s="302"/>
      <c r="E137" s="223"/>
      <c r="F137" s="301"/>
      <c r="G137" s="341"/>
      <c r="H137" s="342"/>
      <c r="I137" s="207"/>
      <c r="J137" s="208">
        <f>G136</f>
        <v>0</v>
      </c>
      <c r="K137" s="207"/>
      <c r="L137" s="208">
        <f>M136</f>
        <v>0</v>
      </c>
      <c r="M137" s="343"/>
      <c r="N137" s="344"/>
      <c r="O137" s="345"/>
      <c r="P137" s="346"/>
      <c r="Q137" s="346"/>
      <c r="R137" s="342"/>
      <c r="S137" s="280"/>
      <c r="T137" s="281"/>
      <c r="U137" s="281"/>
      <c r="V137" s="281"/>
      <c r="W137" s="282"/>
      <c r="X137" s="196" t="s">
        <v>246</v>
      </c>
      <c r="Y137" s="120"/>
      <c r="Z137" s="197"/>
      <c r="AA137" s="173" t="str">
        <f>IF(AA136="","",VLOOKUP(AA136,'様式４－２'!$C$7:$L$48,10,FALSE))</f>
        <v/>
      </c>
      <c r="AB137" s="174" t="str">
        <f>IF(AB136="","",VLOOKUP(AB136,'様式４－２'!$C$7:$L$48,10,FALSE))</f>
        <v/>
      </c>
      <c r="AC137" s="174" t="str">
        <f>IF(AC136="","",VLOOKUP(AC136,'様式４－２'!$C$7:$L$48,10,FALSE))</f>
        <v/>
      </c>
      <c r="AD137" s="174" t="str">
        <f>IF(AD136="","",VLOOKUP(AD136,'様式４－２'!$C$7:$L$48,10,FALSE))</f>
        <v/>
      </c>
      <c r="AE137" s="174" t="str">
        <f>IF(AE136="","",VLOOKUP(AE136,'様式４－２'!$C$7:$L$48,10,FALSE))</f>
        <v/>
      </c>
      <c r="AF137" s="174" t="str">
        <f>IF(AF136="","",VLOOKUP(AF136,'様式４－２'!$C$7:$L$48,10,FALSE))</f>
        <v/>
      </c>
      <c r="AG137" s="175" t="str">
        <f>IF(AG136="","",VLOOKUP(AG136,'様式４－２'!$C$7:$L$48,10,FALSE))</f>
        <v/>
      </c>
      <c r="AH137" s="173" t="str">
        <f>IF(AH136="","",VLOOKUP(AH136,'様式４－２'!$C$7:$L$48,10,FALSE))</f>
        <v/>
      </c>
      <c r="AI137" s="174" t="str">
        <f>IF(AI136="","",VLOOKUP(AI136,'様式４－２'!$C$7:$L$48,10,FALSE))</f>
        <v/>
      </c>
      <c r="AJ137" s="174" t="str">
        <f>IF(AJ136="","",VLOOKUP(AJ136,'様式４－２'!$C$7:$L$48,10,FALSE))</f>
        <v/>
      </c>
      <c r="AK137" s="174" t="str">
        <f>IF(AK136="","",VLOOKUP(AK136,'様式４－２'!$C$7:$L$48,10,FALSE))</f>
        <v/>
      </c>
      <c r="AL137" s="174" t="str">
        <f>IF(AL136="","",VLOOKUP(AL136,'様式４－２'!$C$7:$L$48,10,FALSE))</f>
        <v/>
      </c>
      <c r="AM137" s="174" t="str">
        <f>IF(AM136="","",VLOOKUP(AM136,'様式４－２'!$C$7:$L$48,10,FALSE))</f>
        <v/>
      </c>
      <c r="AN137" s="175" t="str">
        <f>IF(AN136="","",VLOOKUP(AN136,'様式４－２'!$C$7:$L$48,10,FALSE))</f>
        <v/>
      </c>
      <c r="AO137" s="173" t="str">
        <f>IF(AO136="","",VLOOKUP(AO136,'様式４－２'!$C$7:$L$48,10,FALSE))</f>
        <v/>
      </c>
      <c r="AP137" s="174" t="str">
        <f>IF(AP136="","",VLOOKUP(AP136,'様式４－２'!$C$7:$L$48,10,FALSE))</f>
        <v/>
      </c>
      <c r="AQ137" s="174" t="str">
        <f>IF(AQ136="","",VLOOKUP(AQ136,'様式４－２'!$C$7:$L$48,10,FALSE))</f>
        <v/>
      </c>
      <c r="AR137" s="174" t="str">
        <f>IF(AR136="","",VLOOKUP(AR136,'様式４－２'!$C$7:$L$48,10,FALSE))</f>
        <v/>
      </c>
      <c r="AS137" s="174" t="str">
        <f>IF(AS136="","",VLOOKUP(AS136,'様式４－２'!$C$7:$L$48,10,FALSE))</f>
        <v/>
      </c>
      <c r="AT137" s="174" t="str">
        <f>IF(AT136="","",VLOOKUP(AT136,'様式４－２'!$C$7:$L$48,10,FALSE))</f>
        <v/>
      </c>
      <c r="AU137" s="175" t="str">
        <f>IF(AU136="","",VLOOKUP(AU136,'様式４－２'!$C$7:$L$48,10,FALSE))</f>
        <v/>
      </c>
      <c r="AV137" s="173" t="str">
        <f>IF(AV136="","",VLOOKUP(AV136,'様式４－２'!$C$7:$L$48,10,FALSE))</f>
        <v/>
      </c>
      <c r="AW137" s="174" t="str">
        <f>IF(AW136="","",VLOOKUP(AW136,'様式４－２'!$C$7:$L$48,10,FALSE))</f>
        <v/>
      </c>
      <c r="AX137" s="174" t="str">
        <f>IF(AX136="","",VLOOKUP(AX136,'様式４－２'!$C$7:$L$48,10,FALSE))</f>
        <v/>
      </c>
      <c r="AY137" s="174" t="str">
        <f>IF(AY136="","",VLOOKUP(AY136,'様式４－２'!$C$7:$L$48,10,FALSE))</f>
        <v/>
      </c>
      <c r="AZ137" s="174" t="str">
        <f>IF(AZ136="","",VLOOKUP(AZ136,'様式４－２'!$C$7:$L$48,10,FALSE))</f>
        <v/>
      </c>
      <c r="BA137" s="174" t="str">
        <f>IF(BA136="","",VLOOKUP(BA136,'様式４－２'!$C$7:$L$48,10,FALSE))</f>
        <v/>
      </c>
      <c r="BB137" s="175" t="str">
        <f>IF(BB136="","",VLOOKUP(BB136,'様式４－２'!$C$7:$L$48,10,FALSE))</f>
        <v/>
      </c>
      <c r="BC137" s="173" t="str">
        <f>IF(BC136="","",VLOOKUP(BC136,'様式４－２'!$C$7:$L$48,10,FALSE))</f>
        <v/>
      </c>
      <c r="BD137" s="174" t="str">
        <f>IF(BD136="","",VLOOKUP(BD136,'様式４－２'!$C$7:$L$48,10,FALSE))</f>
        <v/>
      </c>
      <c r="BE137" s="174" t="str">
        <f>IF(BE136="","",VLOOKUP(BE136,'様式４－２'!$C$7:$L$48,10,FALSE))</f>
        <v/>
      </c>
      <c r="BF137" s="338">
        <f>IF($BI$4="４週",SUM(AA137:BB137),IF($BI$4="暦月",SUM(AA137:BE137),""))</f>
        <v>0</v>
      </c>
      <c r="BG137" s="339"/>
      <c r="BH137" s="340">
        <f>IF($BI$4="４週",BF137/4,IF($BI$4="暦月",(BF137/($BI$9/7)),""))</f>
        <v>0</v>
      </c>
      <c r="BI137" s="339"/>
      <c r="BJ137" s="335"/>
      <c r="BK137" s="336"/>
      <c r="BL137" s="336"/>
      <c r="BM137" s="336"/>
      <c r="BN137" s="337"/>
    </row>
    <row r="138" spans="2:66" ht="20.25" customHeight="1" x14ac:dyDescent="0.4">
      <c r="B138" s="296">
        <f>B136+1</f>
        <v>61</v>
      </c>
      <c r="C138" s="298"/>
      <c r="D138" s="300"/>
      <c r="E138" s="223"/>
      <c r="F138" s="301"/>
      <c r="G138" s="303"/>
      <c r="H138" s="304"/>
      <c r="I138" s="163"/>
      <c r="J138" s="164"/>
      <c r="K138" s="163"/>
      <c r="L138" s="164"/>
      <c r="M138" s="307"/>
      <c r="N138" s="308"/>
      <c r="O138" s="311"/>
      <c r="P138" s="312"/>
      <c r="Q138" s="312"/>
      <c r="R138" s="304"/>
      <c r="S138" s="280"/>
      <c r="T138" s="281"/>
      <c r="U138" s="281"/>
      <c r="V138" s="281"/>
      <c r="W138" s="282"/>
      <c r="X138" s="195" t="s">
        <v>18</v>
      </c>
      <c r="Y138" s="118"/>
      <c r="Z138" s="119"/>
      <c r="AA138" s="105"/>
      <c r="AB138" s="106"/>
      <c r="AC138" s="106"/>
      <c r="AD138" s="106"/>
      <c r="AE138" s="106"/>
      <c r="AF138" s="106"/>
      <c r="AG138" s="107"/>
      <c r="AH138" s="105"/>
      <c r="AI138" s="106"/>
      <c r="AJ138" s="106"/>
      <c r="AK138" s="106"/>
      <c r="AL138" s="106"/>
      <c r="AM138" s="106"/>
      <c r="AN138" s="107"/>
      <c r="AO138" s="105"/>
      <c r="AP138" s="106"/>
      <c r="AQ138" s="106"/>
      <c r="AR138" s="106"/>
      <c r="AS138" s="106"/>
      <c r="AT138" s="106"/>
      <c r="AU138" s="107"/>
      <c r="AV138" s="105"/>
      <c r="AW138" s="106"/>
      <c r="AX138" s="106"/>
      <c r="AY138" s="106"/>
      <c r="AZ138" s="106"/>
      <c r="BA138" s="106"/>
      <c r="BB138" s="107"/>
      <c r="BC138" s="105"/>
      <c r="BD138" s="106"/>
      <c r="BE138" s="108"/>
      <c r="BF138" s="283"/>
      <c r="BG138" s="284"/>
      <c r="BH138" s="285"/>
      <c r="BI138" s="286"/>
      <c r="BJ138" s="287"/>
      <c r="BK138" s="288"/>
      <c r="BL138" s="288"/>
      <c r="BM138" s="288"/>
      <c r="BN138" s="289"/>
    </row>
    <row r="139" spans="2:66" ht="20.25" customHeight="1" x14ac:dyDescent="0.4">
      <c r="B139" s="297"/>
      <c r="C139" s="299"/>
      <c r="D139" s="302"/>
      <c r="E139" s="223"/>
      <c r="F139" s="301"/>
      <c r="G139" s="341"/>
      <c r="H139" s="342"/>
      <c r="I139" s="207"/>
      <c r="J139" s="208">
        <f>G138</f>
        <v>0</v>
      </c>
      <c r="K139" s="207"/>
      <c r="L139" s="208">
        <f>M138</f>
        <v>0</v>
      </c>
      <c r="M139" s="343"/>
      <c r="N139" s="344"/>
      <c r="O139" s="345"/>
      <c r="P139" s="346"/>
      <c r="Q139" s="346"/>
      <c r="R139" s="342"/>
      <c r="S139" s="280"/>
      <c r="T139" s="281"/>
      <c r="U139" s="281"/>
      <c r="V139" s="281"/>
      <c r="W139" s="282"/>
      <c r="X139" s="196" t="s">
        <v>246</v>
      </c>
      <c r="Y139" s="120"/>
      <c r="Z139" s="197"/>
      <c r="AA139" s="173" t="str">
        <f>IF(AA138="","",VLOOKUP(AA138,'様式４－２'!$C$7:$L$48,10,FALSE))</f>
        <v/>
      </c>
      <c r="AB139" s="174" t="str">
        <f>IF(AB138="","",VLOOKUP(AB138,'様式４－２'!$C$7:$L$48,10,FALSE))</f>
        <v/>
      </c>
      <c r="AC139" s="174" t="str">
        <f>IF(AC138="","",VLOOKUP(AC138,'様式４－２'!$C$7:$L$48,10,FALSE))</f>
        <v/>
      </c>
      <c r="AD139" s="174" t="str">
        <f>IF(AD138="","",VLOOKUP(AD138,'様式４－２'!$C$7:$L$48,10,FALSE))</f>
        <v/>
      </c>
      <c r="AE139" s="174" t="str">
        <f>IF(AE138="","",VLOOKUP(AE138,'様式４－２'!$C$7:$L$48,10,FALSE))</f>
        <v/>
      </c>
      <c r="AF139" s="174" t="str">
        <f>IF(AF138="","",VLOOKUP(AF138,'様式４－２'!$C$7:$L$48,10,FALSE))</f>
        <v/>
      </c>
      <c r="AG139" s="175" t="str">
        <f>IF(AG138="","",VLOOKUP(AG138,'様式４－２'!$C$7:$L$48,10,FALSE))</f>
        <v/>
      </c>
      <c r="AH139" s="173" t="str">
        <f>IF(AH138="","",VLOOKUP(AH138,'様式４－２'!$C$7:$L$48,10,FALSE))</f>
        <v/>
      </c>
      <c r="AI139" s="174" t="str">
        <f>IF(AI138="","",VLOOKUP(AI138,'様式４－２'!$C$7:$L$48,10,FALSE))</f>
        <v/>
      </c>
      <c r="AJ139" s="174" t="str">
        <f>IF(AJ138="","",VLOOKUP(AJ138,'様式４－２'!$C$7:$L$48,10,FALSE))</f>
        <v/>
      </c>
      <c r="AK139" s="174" t="str">
        <f>IF(AK138="","",VLOOKUP(AK138,'様式４－２'!$C$7:$L$48,10,FALSE))</f>
        <v/>
      </c>
      <c r="AL139" s="174" t="str">
        <f>IF(AL138="","",VLOOKUP(AL138,'様式４－２'!$C$7:$L$48,10,FALSE))</f>
        <v/>
      </c>
      <c r="AM139" s="174" t="str">
        <f>IF(AM138="","",VLOOKUP(AM138,'様式４－２'!$C$7:$L$48,10,FALSE))</f>
        <v/>
      </c>
      <c r="AN139" s="175" t="str">
        <f>IF(AN138="","",VLOOKUP(AN138,'様式４－２'!$C$7:$L$48,10,FALSE))</f>
        <v/>
      </c>
      <c r="AO139" s="173" t="str">
        <f>IF(AO138="","",VLOOKUP(AO138,'様式４－２'!$C$7:$L$48,10,FALSE))</f>
        <v/>
      </c>
      <c r="AP139" s="174" t="str">
        <f>IF(AP138="","",VLOOKUP(AP138,'様式４－２'!$C$7:$L$48,10,FALSE))</f>
        <v/>
      </c>
      <c r="AQ139" s="174" t="str">
        <f>IF(AQ138="","",VLOOKUP(AQ138,'様式４－２'!$C$7:$L$48,10,FALSE))</f>
        <v/>
      </c>
      <c r="AR139" s="174" t="str">
        <f>IF(AR138="","",VLOOKUP(AR138,'様式４－２'!$C$7:$L$48,10,FALSE))</f>
        <v/>
      </c>
      <c r="AS139" s="174" t="str">
        <f>IF(AS138="","",VLOOKUP(AS138,'様式４－２'!$C$7:$L$48,10,FALSE))</f>
        <v/>
      </c>
      <c r="AT139" s="174" t="str">
        <f>IF(AT138="","",VLOOKUP(AT138,'様式４－２'!$C$7:$L$48,10,FALSE))</f>
        <v/>
      </c>
      <c r="AU139" s="175" t="str">
        <f>IF(AU138="","",VLOOKUP(AU138,'様式４－２'!$C$7:$L$48,10,FALSE))</f>
        <v/>
      </c>
      <c r="AV139" s="173" t="str">
        <f>IF(AV138="","",VLOOKUP(AV138,'様式４－２'!$C$7:$L$48,10,FALSE))</f>
        <v/>
      </c>
      <c r="AW139" s="174" t="str">
        <f>IF(AW138="","",VLOOKUP(AW138,'様式４－２'!$C$7:$L$48,10,FALSE))</f>
        <v/>
      </c>
      <c r="AX139" s="174" t="str">
        <f>IF(AX138="","",VLOOKUP(AX138,'様式４－２'!$C$7:$L$48,10,FALSE))</f>
        <v/>
      </c>
      <c r="AY139" s="174" t="str">
        <f>IF(AY138="","",VLOOKUP(AY138,'様式４－２'!$C$7:$L$48,10,FALSE))</f>
        <v/>
      </c>
      <c r="AZ139" s="174" t="str">
        <f>IF(AZ138="","",VLOOKUP(AZ138,'様式４－２'!$C$7:$L$48,10,FALSE))</f>
        <v/>
      </c>
      <c r="BA139" s="174" t="str">
        <f>IF(BA138="","",VLOOKUP(BA138,'様式４－２'!$C$7:$L$48,10,FALSE))</f>
        <v/>
      </c>
      <c r="BB139" s="175" t="str">
        <f>IF(BB138="","",VLOOKUP(BB138,'様式４－２'!$C$7:$L$48,10,FALSE))</f>
        <v/>
      </c>
      <c r="BC139" s="173" t="str">
        <f>IF(BC138="","",VLOOKUP(BC138,'様式４－２'!$C$7:$L$48,10,FALSE))</f>
        <v/>
      </c>
      <c r="BD139" s="174" t="str">
        <f>IF(BD138="","",VLOOKUP(BD138,'様式４－２'!$C$7:$L$48,10,FALSE))</f>
        <v/>
      </c>
      <c r="BE139" s="174" t="str">
        <f>IF(BE138="","",VLOOKUP(BE138,'様式４－２'!$C$7:$L$48,10,FALSE))</f>
        <v/>
      </c>
      <c r="BF139" s="338">
        <f>IF($BI$4="４週",SUM(AA139:BB139),IF($BI$4="暦月",SUM(AA139:BE139),""))</f>
        <v>0</v>
      </c>
      <c r="BG139" s="339"/>
      <c r="BH139" s="340">
        <f>IF($BI$4="４週",BF139/4,IF($BI$4="暦月",(BF139/($BI$9/7)),""))</f>
        <v>0</v>
      </c>
      <c r="BI139" s="339"/>
      <c r="BJ139" s="335"/>
      <c r="BK139" s="336"/>
      <c r="BL139" s="336"/>
      <c r="BM139" s="336"/>
      <c r="BN139" s="337"/>
    </row>
    <row r="140" spans="2:66" ht="20.25" customHeight="1" x14ac:dyDescent="0.4">
      <c r="B140" s="296">
        <f>B138+1</f>
        <v>62</v>
      </c>
      <c r="C140" s="298"/>
      <c r="D140" s="300"/>
      <c r="E140" s="223"/>
      <c r="F140" s="301"/>
      <c r="G140" s="303"/>
      <c r="H140" s="304"/>
      <c r="I140" s="163"/>
      <c r="J140" s="164"/>
      <c r="K140" s="163"/>
      <c r="L140" s="164"/>
      <c r="M140" s="307"/>
      <c r="N140" s="308"/>
      <c r="O140" s="311"/>
      <c r="P140" s="312"/>
      <c r="Q140" s="312"/>
      <c r="R140" s="304"/>
      <c r="S140" s="280"/>
      <c r="T140" s="281"/>
      <c r="U140" s="281"/>
      <c r="V140" s="281"/>
      <c r="W140" s="282"/>
      <c r="X140" s="195" t="s">
        <v>18</v>
      </c>
      <c r="Y140" s="118"/>
      <c r="Z140" s="119"/>
      <c r="AA140" s="105"/>
      <c r="AB140" s="106"/>
      <c r="AC140" s="106"/>
      <c r="AD140" s="106"/>
      <c r="AE140" s="106"/>
      <c r="AF140" s="106"/>
      <c r="AG140" s="107"/>
      <c r="AH140" s="105"/>
      <c r="AI140" s="106"/>
      <c r="AJ140" s="106"/>
      <c r="AK140" s="106"/>
      <c r="AL140" s="106"/>
      <c r="AM140" s="106"/>
      <c r="AN140" s="107"/>
      <c r="AO140" s="105"/>
      <c r="AP140" s="106"/>
      <c r="AQ140" s="106"/>
      <c r="AR140" s="106"/>
      <c r="AS140" s="106"/>
      <c r="AT140" s="106"/>
      <c r="AU140" s="107"/>
      <c r="AV140" s="105"/>
      <c r="AW140" s="106"/>
      <c r="AX140" s="106"/>
      <c r="AY140" s="106"/>
      <c r="AZ140" s="106"/>
      <c r="BA140" s="106"/>
      <c r="BB140" s="107"/>
      <c r="BC140" s="105"/>
      <c r="BD140" s="106"/>
      <c r="BE140" s="108"/>
      <c r="BF140" s="283"/>
      <c r="BG140" s="284"/>
      <c r="BH140" s="285"/>
      <c r="BI140" s="286"/>
      <c r="BJ140" s="287"/>
      <c r="BK140" s="288"/>
      <c r="BL140" s="288"/>
      <c r="BM140" s="288"/>
      <c r="BN140" s="289"/>
    </row>
    <row r="141" spans="2:66" ht="20.25" customHeight="1" x14ac:dyDescent="0.4">
      <c r="B141" s="297"/>
      <c r="C141" s="299"/>
      <c r="D141" s="302"/>
      <c r="E141" s="223"/>
      <c r="F141" s="301"/>
      <c r="G141" s="341"/>
      <c r="H141" s="342"/>
      <c r="I141" s="207"/>
      <c r="J141" s="208">
        <f>G140</f>
        <v>0</v>
      </c>
      <c r="K141" s="207"/>
      <c r="L141" s="208">
        <f>M140</f>
        <v>0</v>
      </c>
      <c r="M141" s="343"/>
      <c r="N141" s="344"/>
      <c r="O141" s="345"/>
      <c r="P141" s="346"/>
      <c r="Q141" s="346"/>
      <c r="R141" s="342"/>
      <c r="S141" s="280"/>
      <c r="T141" s="281"/>
      <c r="U141" s="281"/>
      <c r="V141" s="281"/>
      <c r="W141" s="282"/>
      <c r="X141" s="196" t="s">
        <v>246</v>
      </c>
      <c r="Y141" s="120"/>
      <c r="Z141" s="197"/>
      <c r="AA141" s="173" t="str">
        <f>IF(AA140="","",VLOOKUP(AA140,'様式４－２'!$C$7:$L$48,10,FALSE))</f>
        <v/>
      </c>
      <c r="AB141" s="174" t="str">
        <f>IF(AB140="","",VLOOKUP(AB140,'様式４－２'!$C$7:$L$48,10,FALSE))</f>
        <v/>
      </c>
      <c r="AC141" s="174" t="str">
        <f>IF(AC140="","",VLOOKUP(AC140,'様式４－２'!$C$7:$L$48,10,FALSE))</f>
        <v/>
      </c>
      <c r="AD141" s="174" t="str">
        <f>IF(AD140="","",VLOOKUP(AD140,'様式４－２'!$C$7:$L$48,10,FALSE))</f>
        <v/>
      </c>
      <c r="AE141" s="174" t="str">
        <f>IF(AE140="","",VLOOKUP(AE140,'様式４－２'!$C$7:$L$48,10,FALSE))</f>
        <v/>
      </c>
      <c r="AF141" s="174" t="str">
        <f>IF(AF140="","",VLOOKUP(AF140,'様式４－２'!$C$7:$L$48,10,FALSE))</f>
        <v/>
      </c>
      <c r="AG141" s="175" t="str">
        <f>IF(AG140="","",VLOOKUP(AG140,'様式４－２'!$C$7:$L$48,10,FALSE))</f>
        <v/>
      </c>
      <c r="AH141" s="173" t="str">
        <f>IF(AH140="","",VLOOKUP(AH140,'様式４－２'!$C$7:$L$48,10,FALSE))</f>
        <v/>
      </c>
      <c r="AI141" s="174" t="str">
        <f>IF(AI140="","",VLOOKUP(AI140,'様式４－２'!$C$7:$L$48,10,FALSE))</f>
        <v/>
      </c>
      <c r="AJ141" s="174" t="str">
        <f>IF(AJ140="","",VLOOKUP(AJ140,'様式４－２'!$C$7:$L$48,10,FALSE))</f>
        <v/>
      </c>
      <c r="AK141" s="174" t="str">
        <f>IF(AK140="","",VLOOKUP(AK140,'様式４－２'!$C$7:$L$48,10,FALSE))</f>
        <v/>
      </c>
      <c r="AL141" s="174" t="str">
        <f>IF(AL140="","",VLOOKUP(AL140,'様式４－２'!$C$7:$L$48,10,FALSE))</f>
        <v/>
      </c>
      <c r="AM141" s="174" t="str">
        <f>IF(AM140="","",VLOOKUP(AM140,'様式４－２'!$C$7:$L$48,10,FALSE))</f>
        <v/>
      </c>
      <c r="AN141" s="175" t="str">
        <f>IF(AN140="","",VLOOKUP(AN140,'様式４－２'!$C$7:$L$48,10,FALSE))</f>
        <v/>
      </c>
      <c r="AO141" s="173" t="str">
        <f>IF(AO140="","",VLOOKUP(AO140,'様式４－２'!$C$7:$L$48,10,FALSE))</f>
        <v/>
      </c>
      <c r="AP141" s="174" t="str">
        <f>IF(AP140="","",VLOOKUP(AP140,'様式４－２'!$C$7:$L$48,10,FALSE))</f>
        <v/>
      </c>
      <c r="AQ141" s="174" t="str">
        <f>IF(AQ140="","",VLOOKUP(AQ140,'様式４－２'!$C$7:$L$48,10,FALSE))</f>
        <v/>
      </c>
      <c r="AR141" s="174" t="str">
        <f>IF(AR140="","",VLOOKUP(AR140,'様式４－２'!$C$7:$L$48,10,FALSE))</f>
        <v/>
      </c>
      <c r="AS141" s="174" t="str">
        <f>IF(AS140="","",VLOOKUP(AS140,'様式４－２'!$C$7:$L$48,10,FALSE))</f>
        <v/>
      </c>
      <c r="AT141" s="174" t="str">
        <f>IF(AT140="","",VLOOKUP(AT140,'様式４－２'!$C$7:$L$48,10,FALSE))</f>
        <v/>
      </c>
      <c r="AU141" s="175" t="str">
        <f>IF(AU140="","",VLOOKUP(AU140,'様式４－２'!$C$7:$L$48,10,FALSE))</f>
        <v/>
      </c>
      <c r="AV141" s="173" t="str">
        <f>IF(AV140="","",VLOOKUP(AV140,'様式４－２'!$C$7:$L$48,10,FALSE))</f>
        <v/>
      </c>
      <c r="AW141" s="174" t="str">
        <f>IF(AW140="","",VLOOKUP(AW140,'様式４－２'!$C$7:$L$48,10,FALSE))</f>
        <v/>
      </c>
      <c r="AX141" s="174" t="str">
        <f>IF(AX140="","",VLOOKUP(AX140,'様式４－２'!$C$7:$L$48,10,FALSE))</f>
        <v/>
      </c>
      <c r="AY141" s="174" t="str">
        <f>IF(AY140="","",VLOOKUP(AY140,'様式４－２'!$C$7:$L$48,10,FALSE))</f>
        <v/>
      </c>
      <c r="AZ141" s="174" t="str">
        <f>IF(AZ140="","",VLOOKUP(AZ140,'様式４－２'!$C$7:$L$48,10,FALSE))</f>
        <v/>
      </c>
      <c r="BA141" s="174" t="str">
        <f>IF(BA140="","",VLOOKUP(BA140,'様式４－２'!$C$7:$L$48,10,FALSE))</f>
        <v/>
      </c>
      <c r="BB141" s="175" t="str">
        <f>IF(BB140="","",VLOOKUP(BB140,'様式４－２'!$C$7:$L$48,10,FALSE))</f>
        <v/>
      </c>
      <c r="BC141" s="173" t="str">
        <f>IF(BC140="","",VLOOKUP(BC140,'様式４－２'!$C$7:$L$48,10,FALSE))</f>
        <v/>
      </c>
      <c r="BD141" s="174" t="str">
        <f>IF(BD140="","",VLOOKUP(BD140,'様式４－２'!$C$7:$L$48,10,FALSE))</f>
        <v/>
      </c>
      <c r="BE141" s="174" t="str">
        <f>IF(BE140="","",VLOOKUP(BE140,'様式４－２'!$C$7:$L$48,10,FALSE))</f>
        <v/>
      </c>
      <c r="BF141" s="338">
        <f>IF($BI$4="４週",SUM(AA141:BB141),IF($BI$4="暦月",SUM(AA141:BE141),""))</f>
        <v>0</v>
      </c>
      <c r="BG141" s="339"/>
      <c r="BH141" s="340">
        <f>IF($BI$4="４週",BF141/4,IF($BI$4="暦月",(BF141/($BI$9/7)),""))</f>
        <v>0</v>
      </c>
      <c r="BI141" s="339"/>
      <c r="BJ141" s="335"/>
      <c r="BK141" s="336"/>
      <c r="BL141" s="336"/>
      <c r="BM141" s="336"/>
      <c r="BN141" s="337"/>
    </row>
    <row r="142" spans="2:66" ht="20.25" customHeight="1" x14ac:dyDescent="0.4">
      <c r="B142" s="296">
        <f>B140+1</f>
        <v>63</v>
      </c>
      <c r="C142" s="298"/>
      <c r="D142" s="300"/>
      <c r="E142" s="223"/>
      <c r="F142" s="301"/>
      <c r="G142" s="303"/>
      <c r="H142" s="304"/>
      <c r="I142" s="163"/>
      <c r="J142" s="164"/>
      <c r="K142" s="163"/>
      <c r="L142" s="164"/>
      <c r="M142" s="307"/>
      <c r="N142" s="308"/>
      <c r="O142" s="311"/>
      <c r="P142" s="312"/>
      <c r="Q142" s="312"/>
      <c r="R142" s="304"/>
      <c r="S142" s="280"/>
      <c r="T142" s="281"/>
      <c r="U142" s="281"/>
      <c r="V142" s="281"/>
      <c r="W142" s="282"/>
      <c r="X142" s="195" t="s">
        <v>18</v>
      </c>
      <c r="Y142" s="118"/>
      <c r="Z142" s="119"/>
      <c r="AA142" s="105"/>
      <c r="AB142" s="106"/>
      <c r="AC142" s="106"/>
      <c r="AD142" s="106"/>
      <c r="AE142" s="106"/>
      <c r="AF142" s="106"/>
      <c r="AG142" s="107"/>
      <c r="AH142" s="105"/>
      <c r="AI142" s="106"/>
      <c r="AJ142" s="106"/>
      <c r="AK142" s="106"/>
      <c r="AL142" s="106"/>
      <c r="AM142" s="106"/>
      <c r="AN142" s="107"/>
      <c r="AO142" s="105"/>
      <c r="AP142" s="106"/>
      <c r="AQ142" s="106"/>
      <c r="AR142" s="106"/>
      <c r="AS142" s="106"/>
      <c r="AT142" s="106"/>
      <c r="AU142" s="107"/>
      <c r="AV142" s="105"/>
      <c r="AW142" s="106"/>
      <c r="AX142" s="106"/>
      <c r="AY142" s="106"/>
      <c r="AZ142" s="106"/>
      <c r="BA142" s="106"/>
      <c r="BB142" s="107"/>
      <c r="BC142" s="105"/>
      <c r="BD142" s="106"/>
      <c r="BE142" s="108"/>
      <c r="BF142" s="283"/>
      <c r="BG142" s="284"/>
      <c r="BH142" s="285"/>
      <c r="BI142" s="286"/>
      <c r="BJ142" s="287"/>
      <c r="BK142" s="288"/>
      <c r="BL142" s="288"/>
      <c r="BM142" s="288"/>
      <c r="BN142" s="289"/>
    </row>
    <row r="143" spans="2:66" ht="20.25" customHeight="1" x14ac:dyDescent="0.4">
      <c r="B143" s="297"/>
      <c r="C143" s="299"/>
      <c r="D143" s="302"/>
      <c r="E143" s="223"/>
      <c r="F143" s="301"/>
      <c r="G143" s="341"/>
      <c r="H143" s="342"/>
      <c r="I143" s="207"/>
      <c r="J143" s="208">
        <f>G142</f>
        <v>0</v>
      </c>
      <c r="K143" s="207"/>
      <c r="L143" s="208">
        <f>M142</f>
        <v>0</v>
      </c>
      <c r="M143" s="343"/>
      <c r="N143" s="344"/>
      <c r="O143" s="345"/>
      <c r="P143" s="346"/>
      <c r="Q143" s="346"/>
      <c r="R143" s="342"/>
      <c r="S143" s="280"/>
      <c r="T143" s="281"/>
      <c r="U143" s="281"/>
      <c r="V143" s="281"/>
      <c r="W143" s="282"/>
      <c r="X143" s="196" t="s">
        <v>246</v>
      </c>
      <c r="Y143" s="120"/>
      <c r="Z143" s="197"/>
      <c r="AA143" s="173" t="str">
        <f>IF(AA142="","",VLOOKUP(AA142,'様式４－２'!$C$7:$L$48,10,FALSE))</f>
        <v/>
      </c>
      <c r="AB143" s="174" t="str">
        <f>IF(AB142="","",VLOOKUP(AB142,'様式４－２'!$C$7:$L$48,10,FALSE))</f>
        <v/>
      </c>
      <c r="AC143" s="174" t="str">
        <f>IF(AC142="","",VLOOKUP(AC142,'様式４－２'!$C$7:$L$48,10,FALSE))</f>
        <v/>
      </c>
      <c r="AD143" s="174" t="str">
        <f>IF(AD142="","",VLOOKUP(AD142,'様式４－２'!$C$7:$L$48,10,FALSE))</f>
        <v/>
      </c>
      <c r="AE143" s="174" t="str">
        <f>IF(AE142="","",VLOOKUP(AE142,'様式４－２'!$C$7:$L$48,10,FALSE))</f>
        <v/>
      </c>
      <c r="AF143" s="174" t="str">
        <f>IF(AF142="","",VLOOKUP(AF142,'様式４－２'!$C$7:$L$48,10,FALSE))</f>
        <v/>
      </c>
      <c r="AG143" s="175" t="str">
        <f>IF(AG142="","",VLOOKUP(AG142,'様式４－２'!$C$7:$L$48,10,FALSE))</f>
        <v/>
      </c>
      <c r="AH143" s="173" t="str">
        <f>IF(AH142="","",VLOOKUP(AH142,'様式４－２'!$C$7:$L$48,10,FALSE))</f>
        <v/>
      </c>
      <c r="AI143" s="174" t="str">
        <f>IF(AI142="","",VLOOKUP(AI142,'様式４－２'!$C$7:$L$48,10,FALSE))</f>
        <v/>
      </c>
      <c r="AJ143" s="174" t="str">
        <f>IF(AJ142="","",VLOOKUP(AJ142,'様式４－２'!$C$7:$L$48,10,FALSE))</f>
        <v/>
      </c>
      <c r="AK143" s="174" t="str">
        <f>IF(AK142="","",VLOOKUP(AK142,'様式４－２'!$C$7:$L$48,10,FALSE))</f>
        <v/>
      </c>
      <c r="AL143" s="174" t="str">
        <f>IF(AL142="","",VLOOKUP(AL142,'様式４－２'!$C$7:$L$48,10,FALSE))</f>
        <v/>
      </c>
      <c r="AM143" s="174" t="str">
        <f>IF(AM142="","",VLOOKUP(AM142,'様式４－２'!$C$7:$L$48,10,FALSE))</f>
        <v/>
      </c>
      <c r="AN143" s="175" t="str">
        <f>IF(AN142="","",VLOOKUP(AN142,'様式４－２'!$C$7:$L$48,10,FALSE))</f>
        <v/>
      </c>
      <c r="AO143" s="173" t="str">
        <f>IF(AO142="","",VLOOKUP(AO142,'様式４－２'!$C$7:$L$48,10,FALSE))</f>
        <v/>
      </c>
      <c r="AP143" s="174" t="str">
        <f>IF(AP142="","",VLOOKUP(AP142,'様式４－２'!$C$7:$L$48,10,FALSE))</f>
        <v/>
      </c>
      <c r="AQ143" s="174" t="str">
        <f>IF(AQ142="","",VLOOKUP(AQ142,'様式４－２'!$C$7:$L$48,10,FALSE))</f>
        <v/>
      </c>
      <c r="AR143" s="174" t="str">
        <f>IF(AR142="","",VLOOKUP(AR142,'様式４－２'!$C$7:$L$48,10,FALSE))</f>
        <v/>
      </c>
      <c r="AS143" s="174" t="str">
        <f>IF(AS142="","",VLOOKUP(AS142,'様式４－２'!$C$7:$L$48,10,FALSE))</f>
        <v/>
      </c>
      <c r="AT143" s="174" t="str">
        <f>IF(AT142="","",VLOOKUP(AT142,'様式４－２'!$C$7:$L$48,10,FALSE))</f>
        <v/>
      </c>
      <c r="AU143" s="175" t="str">
        <f>IF(AU142="","",VLOOKUP(AU142,'様式４－２'!$C$7:$L$48,10,FALSE))</f>
        <v/>
      </c>
      <c r="AV143" s="173" t="str">
        <f>IF(AV142="","",VLOOKUP(AV142,'様式４－２'!$C$7:$L$48,10,FALSE))</f>
        <v/>
      </c>
      <c r="AW143" s="174" t="str">
        <f>IF(AW142="","",VLOOKUP(AW142,'様式４－２'!$C$7:$L$48,10,FALSE))</f>
        <v/>
      </c>
      <c r="AX143" s="174" t="str">
        <f>IF(AX142="","",VLOOKUP(AX142,'様式４－２'!$C$7:$L$48,10,FALSE))</f>
        <v/>
      </c>
      <c r="AY143" s="174" t="str">
        <f>IF(AY142="","",VLOOKUP(AY142,'様式４－２'!$C$7:$L$48,10,FALSE))</f>
        <v/>
      </c>
      <c r="AZ143" s="174" t="str">
        <f>IF(AZ142="","",VLOOKUP(AZ142,'様式４－２'!$C$7:$L$48,10,FALSE))</f>
        <v/>
      </c>
      <c r="BA143" s="174" t="str">
        <f>IF(BA142="","",VLOOKUP(BA142,'様式４－２'!$C$7:$L$48,10,FALSE))</f>
        <v/>
      </c>
      <c r="BB143" s="175" t="str">
        <f>IF(BB142="","",VLOOKUP(BB142,'様式４－２'!$C$7:$L$48,10,FALSE))</f>
        <v/>
      </c>
      <c r="BC143" s="173" t="str">
        <f>IF(BC142="","",VLOOKUP(BC142,'様式４－２'!$C$7:$L$48,10,FALSE))</f>
        <v/>
      </c>
      <c r="BD143" s="174" t="str">
        <f>IF(BD142="","",VLOOKUP(BD142,'様式４－２'!$C$7:$L$48,10,FALSE))</f>
        <v/>
      </c>
      <c r="BE143" s="174" t="str">
        <f>IF(BE142="","",VLOOKUP(BE142,'様式４－２'!$C$7:$L$48,10,FALSE))</f>
        <v/>
      </c>
      <c r="BF143" s="338">
        <f>IF($BI$4="４週",SUM(AA143:BB143),IF($BI$4="暦月",SUM(AA143:BE143),""))</f>
        <v>0</v>
      </c>
      <c r="BG143" s="339"/>
      <c r="BH143" s="340">
        <f>IF($BI$4="４週",BF143/4,IF($BI$4="暦月",(BF143/($BI$9/7)),""))</f>
        <v>0</v>
      </c>
      <c r="BI143" s="339"/>
      <c r="BJ143" s="335"/>
      <c r="BK143" s="336"/>
      <c r="BL143" s="336"/>
      <c r="BM143" s="336"/>
      <c r="BN143" s="337"/>
    </row>
    <row r="144" spans="2:66" ht="20.25" customHeight="1" x14ac:dyDescent="0.4">
      <c r="B144" s="296">
        <f>B142+1</f>
        <v>64</v>
      </c>
      <c r="C144" s="298"/>
      <c r="D144" s="300"/>
      <c r="E144" s="223"/>
      <c r="F144" s="301"/>
      <c r="G144" s="303"/>
      <c r="H144" s="304"/>
      <c r="I144" s="163"/>
      <c r="J144" s="164"/>
      <c r="K144" s="163"/>
      <c r="L144" s="164"/>
      <c r="M144" s="307"/>
      <c r="N144" s="308"/>
      <c r="O144" s="311"/>
      <c r="P144" s="312"/>
      <c r="Q144" s="312"/>
      <c r="R144" s="304"/>
      <c r="S144" s="280"/>
      <c r="T144" s="281"/>
      <c r="U144" s="281"/>
      <c r="V144" s="281"/>
      <c r="W144" s="282"/>
      <c r="X144" s="195" t="s">
        <v>18</v>
      </c>
      <c r="Y144" s="118"/>
      <c r="Z144" s="119"/>
      <c r="AA144" s="105"/>
      <c r="AB144" s="106"/>
      <c r="AC144" s="106"/>
      <c r="AD144" s="106"/>
      <c r="AE144" s="106"/>
      <c r="AF144" s="106"/>
      <c r="AG144" s="107"/>
      <c r="AH144" s="105"/>
      <c r="AI144" s="106"/>
      <c r="AJ144" s="106"/>
      <c r="AK144" s="106"/>
      <c r="AL144" s="106"/>
      <c r="AM144" s="106"/>
      <c r="AN144" s="107"/>
      <c r="AO144" s="105"/>
      <c r="AP144" s="106"/>
      <c r="AQ144" s="106"/>
      <c r="AR144" s="106"/>
      <c r="AS144" s="106"/>
      <c r="AT144" s="106"/>
      <c r="AU144" s="107"/>
      <c r="AV144" s="105"/>
      <c r="AW144" s="106"/>
      <c r="AX144" s="106"/>
      <c r="AY144" s="106"/>
      <c r="AZ144" s="106"/>
      <c r="BA144" s="106"/>
      <c r="BB144" s="107"/>
      <c r="BC144" s="105"/>
      <c r="BD144" s="106"/>
      <c r="BE144" s="108"/>
      <c r="BF144" s="283"/>
      <c r="BG144" s="284"/>
      <c r="BH144" s="285"/>
      <c r="BI144" s="286"/>
      <c r="BJ144" s="287"/>
      <c r="BK144" s="288"/>
      <c r="BL144" s="288"/>
      <c r="BM144" s="288"/>
      <c r="BN144" s="289"/>
    </row>
    <row r="145" spans="2:66" ht="20.25" customHeight="1" x14ac:dyDescent="0.4">
      <c r="B145" s="297"/>
      <c r="C145" s="299"/>
      <c r="D145" s="302"/>
      <c r="E145" s="223"/>
      <c r="F145" s="301"/>
      <c r="G145" s="341"/>
      <c r="H145" s="342"/>
      <c r="I145" s="207"/>
      <c r="J145" s="208">
        <f>G144</f>
        <v>0</v>
      </c>
      <c r="K145" s="207"/>
      <c r="L145" s="208">
        <f>M144</f>
        <v>0</v>
      </c>
      <c r="M145" s="343"/>
      <c r="N145" s="344"/>
      <c r="O145" s="345"/>
      <c r="P145" s="346"/>
      <c r="Q145" s="346"/>
      <c r="R145" s="342"/>
      <c r="S145" s="280"/>
      <c r="T145" s="281"/>
      <c r="U145" s="281"/>
      <c r="V145" s="281"/>
      <c r="W145" s="282"/>
      <c r="X145" s="196" t="s">
        <v>246</v>
      </c>
      <c r="Y145" s="120"/>
      <c r="Z145" s="197"/>
      <c r="AA145" s="173" t="str">
        <f>IF(AA144="","",VLOOKUP(AA144,'様式４－２'!$C$7:$L$48,10,FALSE))</f>
        <v/>
      </c>
      <c r="AB145" s="174" t="str">
        <f>IF(AB144="","",VLOOKUP(AB144,'様式４－２'!$C$7:$L$48,10,FALSE))</f>
        <v/>
      </c>
      <c r="AC145" s="174" t="str">
        <f>IF(AC144="","",VLOOKUP(AC144,'様式４－２'!$C$7:$L$48,10,FALSE))</f>
        <v/>
      </c>
      <c r="AD145" s="174" t="str">
        <f>IF(AD144="","",VLOOKUP(AD144,'様式４－２'!$C$7:$L$48,10,FALSE))</f>
        <v/>
      </c>
      <c r="AE145" s="174" t="str">
        <f>IF(AE144="","",VLOOKUP(AE144,'様式４－２'!$C$7:$L$48,10,FALSE))</f>
        <v/>
      </c>
      <c r="AF145" s="174" t="str">
        <f>IF(AF144="","",VLOOKUP(AF144,'様式４－２'!$C$7:$L$48,10,FALSE))</f>
        <v/>
      </c>
      <c r="AG145" s="175" t="str">
        <f>IF(AG144="","",VLOOKUP(AG144,'様式４－２'!$C$7:$L$48,10,FALSE))</f>
        <v/>
      </c>
      <c r="AH145" s="173" t="str">
        <f>IF(AH144="","",VLOOKUP(AH144,'様式４－２'!$C$7:$L$48,10,FALSE))</f>
        <v/>
      </c>
      <c r="AI145" s="174" t="str">
        <f>IF(AI144="","",VLOOKUP(AI144,'様式４－２'!$C$7:$L$48,10,FALSE))</f>
        <v/>
      </c>
      <c r="AJ145" s="174" t="str">
        <f>IF(AJ144="","",VLOOKUP(AJ144,'様式４－２'!$C$7:$L$48,10,FALSE))</f>
        <v/>
      </c>
      <c r="AK145" s="174" t="str">
        <f>IF(AK144="","",VLOOKUP(AK144,'様式４－２'!$C$7:$L$48,10,FALSE))</f>
        <v/>
      </c>
      <c r="AL145" s="174" t="str">
        <f>IF(AL144="","",VLOOKUP(AL144,'様式４－２'!$C$7:$L$48,10,FALSE))</f>
        <v/>
      </c>
      <c r="AM145" s="174" t="str">
        <f>IF(AM144="","",VLOOKUP(AM144,'様式４－２'!$C$7:$L$48,10,FALSE))</f>
        <v/>
      </c>
      <c r="AN145" s="175" t="str">
        <f>IF(AN144="","",VLOOKUP(AN144,'様式４－２'!$C$7:$L$48,10,FALSE))</f>
        <v/>
      </c>
      <c r="AO145" s="173" t="str">
        <f>IF(AO144="","",VLOOKUP(AO144,'様式４－２'!$C$7:$L$48,10,FALSE))</f>
        <v/>
      </c>
      <c r="AP145" s="174" t="str">
        <f>IF(AP144="","",VLOOKUP(AP144,'様式４－２'!$C$7:$L$48,10,FALSE))</f>
        <v/>
      </c>
      <c r="AQ145" s="174" t="str">
        <f>IF(AQ144="","",VLOOKUP(AQ144,'様式４－２'!$C$7:$L$48,10,FALSE))</f>
        <v/>
      </c>
      <c r="AR145" s="174" t="str">
        <f>IF(AR144="","",VLOOKUP(AR144,'様式４－２'!$C$7:$L$48,10,FALSE))</f>
        <v/>
      </c>
      <c r="AS145" s="174" t="str">
        <f>IF(AS144="","",VLOOKUP(AS144,'様式４－２'!$C$7:$L$48,10,FALSE))</f>
        <v/>
      </c>
      <c r="AT145" s="174" t="str">
        <f>IF(AT144="","",VLOOKUP(AT144,'様式４－２'!$C$7:$L$48,10,FALSE))</f>
        <v/>
      </c>
      <c r="AU145" s="175" t="str">
        <f>IF(AU144="","",VLOOKUP(AU144,'様式４－２'!$C$7:$L$48,10,FALSE))</f>
        <v/>
      </c>
      <c r="AV145" s="173" t="str">
        <f>IF(AV144="","",VLOOKUP(AV144,'様式４－２'!$C$7:$L$48,10,FALSE))</f>
        <v/>
      </c>
      <c r="AW145" s="174" t="str">
        <f>IF(AW144="","",VLOOKUP(AW144,'様式４－２'!$C$7:$L$48,10,FALSE))</f>
        <v/>
      </c>
      <c r="AX145" s="174" t="str">
        <f>IF(AX144="","",VLOOKUP(AX144,'様式４－２'!$C$7:$L$48,10,FALSE))</f>
        <v/>
      </c>
      <c r="AY145" s="174" t="str">
        <f>IF(AY144="","",VLOOKUP(AY144,'様式４－２'!$C$7:$L$48,10,FALSE))</f>
        <v/>
      </c>
      <c r="AZ145" s="174" t="str">
        <f>IF(AZ144="","",VLOOKUP(AZ144,'様式４－２'!$C$7:$L$48,10,FALSE))</f>
        <v/>
      </c>
      <c r="BA145" s="174" t="str">
        <f>IF(BA144="","",VLOOKUP(BA144,'様式４－２'!$C$7:$L$48,10,FALSE))</f>
        <v/>
      </c>
      <c r="BB145" s="175" t="str">
        <f>IF(BB144="","",VLOOKUP(BB144,'様式４－２'!$C$7:$L$48,10,FALSE))</f>
        <v/>
      </c>
      <c r="BC145" s="173" t="str">
        <f>IF(BC144="","",VLOOKUP(BC144,'様式４－２'!$C$7:$L$48,10,FALSE))</f>
        <v/>
      </c>
      <c r="BD145" s="174" t="str">
        <f>IF(BD144="","",VLOOKUP(BD144,'様式４－２'!$C$7:$L$48,10,FALSE))</f>
        <v/>
      </c>
      <c r="BE145" s="174" t="str">
        <f>IF(BE144="","",VLOOKUP(BE144,'様式４－２'!$C$7:$L$48,10,FALSE))</f>
        <v/>
      </c>
      <c r="BF145" s="338">
        <f>IF($BI$4="４週",SUM(AA145:BB145),IF($BI$4="暦月",SUM(AA145:BE145),""))</f>
        <v>0</v>
      </c>
      <c r="BG145" s="339"/>
      <c r="BH145" s="340">
        <f>IF($BI$4="４週",BF145/4,IF($BI$4="暦月",(BF145/($BI$9/7)),""))</f>
        <v>0</v>
      </c>
      <c r="BI145" s="339"/>
      <c r="BJ145" s="335"/>
      <c r="BK145" s="336"/>
      <c r="BL145" s="336"/>
      <c r="BM145" s="336"/>
      <c r="BN145" s="337"/>
    </row>
    <row r="146" spans="2:66" ht="20.25" customHeight="1" x14ac:dyDescent="0.4">
      <c r="B146" s="296">
        <f>B144+1</f>
        <v>65</v>
      </c>
      <c r="C146" s="298"/>
      <c r="D146" s="300"/>
      <c r="E146" s="223"/>
      <c r="F146" s="301"/>
      <c r="G146" s="303"/>
      <c r="H146" s="304"/>
      <c r="I146" s="163"/>
      <c r="J146" s="164"/>
      <c r="K146" s="163"/>
      <c r="L146" s="164"/>
      <c r="M146" s="307"/>
      <c r="N146" s="308"/>
      <c r="O146" s="311"/>
      <c r="P146" s="312"/>
      <c r="Q146" s="312"/>
      <c r="R146" s="304"/>
      <c r="S146" s="280"/>
      <c r="T146" s="281"/>
      <c r="U146" s="281"/>
      <c r="V146" s="281"/>
      <c r="W146" s="282"/>
      <c r="X146" s="195" t="s">
        <v>18</v>
      </c>
      <c r="Y146" s="118"/>
      <c r="Z146" s="119"/>
      <c r="AA146" s="105"/>
      <c r="AB146" s="106"/>
      <c r="AC146" s="106"/>
      <c r="AD146" s="106"/>
      <c r="AE146" s="106"/>
      <c r="AF146" s="106"/>
      <c r="AG146" s="107"/>
      <c r="AH146" s="105"/>
      <c r="AI146" s="106"/>
      <c r="AJ146" s="106"/>
      <c r="AK146" s="106"/>
      <c r="AL146" s="106"/>
      <c r="AM146" s="106"/>
      <c r="AN146" s="107"/>
      <c r="AO146" s="105"/>
      <c r="AP146" s="106"/>
      <c r="AQ146" s="106"/>
      <c r="AR146" s="106"/>
      <c r="AS146" s="106"/>
      <c r="AT146" s="106"/>
      <c r="AU146" s="107"/>
      <c r="AV146" s="105"/>
      <c r="AW146" s="106"/>
      <c r="AX146" s="106"/>
      <c r="AY146" s="106"/>
      <c r="AZ146" s="106"/>
      <c r="BA146" s="106"/>
      <c r="BB146" s="107"/>
      <c r="BC146" s="105"/>
      <c r="BD146" s="106"/>
      <c r="BE146" s="108"/>
      <c r="BF146" s="283"/>
      <c r="BG146" s="284"/>
      <c r="BH146" s="285"/>
      <c r="BI146" s="286"/>
      <c r="BJ146" s="287"/>
      <c r="BK146" s="288"/>
      <c r="BL146" s="288"/>
      <c r="BM146" s="288"/>
      <c r="BN146" s="289"/>
    </row>
    <row r="147" spans="2:66" ht="20.25" customHeight="1" x14ac:dyDescent="0.4">
      <c r="B147" s="297"/>
      <c r="C147" s="299"/>
      <c r="D147" s="302"/>
      <c r="E147" s="223"/>
      <c r="F147" s="301"/>
      <c r="G147" s="341"/>
      <c r="H147" s="342"/>
      <c r="I147" s="207"/>
      <c r="J147" s="208">
        <f>G146</f>
        <v>0</v>
      </c>
      <c r="K147" s="207"/>
      <c r="L147" s="208">
        <f>M146</f>
        <v>0</v>
      </c>
      <c r="M147" s="343"/>
      <c r="N147" s="344"/>
      <c r="O147" s="345"/>
      <c r="P147" s="346"/>
      <c r="Q147" s="346"/>
      <c r="R147" s="342"/>
      <c r="S147" s="280"/>
      <c r="T147" s="281"/>
      <c r="U147" s="281"/>
      <c r="V147" s="281"/>
      <c r="W147" s="282"/>
      <c r="X147" s="196" t="s">
        <v>246</v>
      </c>
      <c r="Y147" s="120"/>
      <c r="Z147" s="197"/>
      <c r="AA147" s="173" t="str">
        <f>IF(AA146="","",VLOOKUP(AA146,'様式４－２'!$C$7:$L$48,10,FALSE))</f>
        <v/>
      </c>
      <c r="AB147" s="174" t="str">
        <f>IF(AB146="","",VLOOKUP(AB146,'様式４－２'!$C$7:$L$48,10,FALSE))</f>
        <v/>
      </c>
      <c r="AC147" s="174" t="str">
        <f>IF(AC146="","",VLOOKUP(AC146,'様式４－２'!$C$7:$L$48,10,FALSE))</f>
        <v/>
      </c>
      <c r="AD147" s="174" t="str">
        <f>IF(AD146="","",VLOOKUP(AD146,'様式４－２'!$C$7:$L$48,10,FALSE))</f>
        <v/>
      </c>
      <c r="AE147" s="174" t="str">
        <f>IF(AE146="","",VLOOKUP(AE146,'様式４－２'!$C$7:$L$48,10,FALSE))</f>
        <v/>
      </c>
      <c r="AF147" s="174" t="str">
        <f>IF(AF146="","",VLOOKUP(AF146,'様式４－２'!$C$7:$L$48,10,FALSE))</f>
        <v/>
      </c>
      <c r="AG147" s="175" t="str">
        <f>IF(AG146="","",VLOOKUP(AG146,'様式４－２'!$C$7:$L$48,10,FALSE))</f>
        <v/>
      </c>
      <c r="AH147" s="173" t="str">
        <f>IF(AH146="","",VLOOKUP(AH146,'様式４－２'!$C$7:$L$48,10,FALSE))</f>
        <v/>
      </c>
      <c r="AI147" s="174" t="str">
        <f>IF(AI146="","",VLOOKUP(AI146,'様式４－２'!$C$7:$L$48,10,FALSE))</f>
        <v/>
      </c>
      <c r="AJ147" s="174" t="str">
        <f>IF(AJ146="","",VLOOKUP(AJ146,'様式４－２'!$C$7:$L$48,10,FALSE))</f>
        <v/>
      </c>
      <c r="AK147" s="174" t="str">
        <f>IF(AK146="","",VLOOKUP(AK146,'様式４－２'!$C$7:$L$48,10,FALSE))</f>
        <v/>
      </c>
      <c r="AL147" s="174" t="str">
        <f>IF(AL146="","",VLOOKUP(AL146,'様式４－２'!$C$7:$L$48,10,FALSE))</f>
        <v/>
      </c>
      <c r="AM147" s="174" t="str">
        <f>IF(AM146="","",VLOOKUP(AM146,'様式４－２'!$C$7:$L$48,10,FALSE))</f>
        <v/>
      </c>
      <c r="AN147" s="175" t="str">
        <f>IF(AN146="","",VLOOKUP(AN146,'様式４－２'!$C$7:$L$48,10,FALSE))</f>
        <v/>
      </c>
      <c r="AO147" s="173" t="str">
        <f>IF(AO146="","",VLOOKUP(AO146,'様式４－２'!$C$7:$L$48,10,FALSE))</f>
        <v/>
      </c>
      <c r="AP147" s="174" t="str">
        <f>IF(AP146="","",VLOOKUP(AP146,'様式４－２'!$C$7:$L$48,10,FALSE))</f>
        <v/>
      </c>
      <c r="AQ147" s="174" t="str">
        <f>IF(AQ146="","",VLOOKUP(AQ146,'様式４－２'!$C$7:$L$48,10,FALSE))</f>
        <v/>
      </c>
      <c r="AR147" s="174" t="str">
        <f>IF(AR146="","",VLOOKUP(AR146,'様式４－２'!$C$7:$L$48,10,FALSE))</f>
        <v/>
      </c>
      <c r="AS147" s="174" t="str">
        <f>IF(AS146="","",VLOOKUP(AS146,'様式４－２'!$C$7:$L$48,10,FALSE))</f>
        <v/>
      </c>
      <c r="AT147" s="174" t="str">
        <f>IF(AT146="","",VLOOKUP(AT146,'様式４－２'!$C$7:$L$48,10,FALSE))</f>
        <v/>
      </c>
      <c r="AU147" s="175" t="str">
        <f>IF(AU146="","",VLOOKUP(AU146,'様式４－２'!$C$7:$L$48,10,FALSE))</f>
        <v/>
      </c>
      <c r="AV147" s="173" t="str">
        <f>IF(AV146="","",VLOOKUP(AV146,'様式４－２'!$C$7:$L$48,10,FALSE))</f>
        <v/>
      </c>
      <c r="AW147" s="174" t="str">
        <f>IF(AW146="","",VLOOKUP(AW146,'様式４－２'!$C$7:$L$48,10,FALSE))</f>
        <v/>
      </c>
      <c r="AX147" s="174" t="str">
        <f>IF(AX146="","",VLOOKUP(AX146,'様式４－２'!$C$7:$L$48,10,FALSE))</f>
        <v/>
      </c>
      <c r="AY147" s="174" t="str">
        <f>IF(AY146="","",VLOOKUP(AY146,'様式４－２'!$C$7:$L$48,10,FALSE))</f>
        <v/>
      </c>
      <c r="AZ147" s="174" t="str">
        <f>IF(AZ146="","",VLOOKUP(AZ146,'様式４－２'!$C$7:$L$48,10,FALSE))</f>
        <v/>
      </c>
      <c r="BA147" s="174" t="str">
        <f>IF(BA146="","",VLOOKUP(BA146,'様式４－２'!$C$7:$L$48,10,FALSE))</f>
        <v/>
      </c>
      <c r="BB147" s="175" t="str">
        <f>IF(BB146="","",VLOOKUP(BB146,'様式４－２'!$C$7:$L$48,10,FALSE))</f>
        <v/>
      </c>
      <c r="BC147" s="173" t="str">
        <f>IF(BC146="","",VLOOKUP(BC146,'様式４－２'!$C$7:$L$48,10,FALSE))</f>
        <v/>
      </c>
      <c r="BD147" s="174" t="str">
        <f>IF(BD146="","",VLOOKUP(BD146,'様式４－２'!$C$7:$L$48,10,FALSE))</f>
        <v/>
      </c>
      <c r="BE147" s="174" t="str">
        <f>IF(BE146="","",VLOOKUP(BE146,'様式４－２'!$C$7:$L$48,10,FALSE))</f>
        <v/>
      </c>
      <c r="BF147" s="338">
        <f>IF($BI$4="４週",SUM(AA147:BB147),IF($BI$4="暦月",SUM(AA147:BE147),""))</f>
        <v>0</v>
      </c>
      <c r="BG147" s="339"/>
      <c r="BH147" s="340">
        <f>IF($BI$4="４週",BF147/4,IF($BI$4="暦月",(BF147/($BI$9/7)),""))</f>
        <v>0</v>
      </c>
      <c r="BI147" s="339"/>
      <c r="BJ147" s="335"/>
      <c r="BK147" s="336"/>
      <c r="BL147" s="336"/>
      <c r="BM147" s="336"/>
      <c r="BN147" s="337"/>
    </row>
    <row r="148" spans="2:66" ht="20.25" customHeight="1" x14ac:dyDescent="0.4">
      <c r="B148" s="296">
        <f>B146+1</f>
        <v>66</v>
      </c>
      <c r="C148" s="298"/>
      <c r="D148" s="300"/>
      <c r="E148" s="223"/>
      <c r="F148" s="301"/>
      <c r="G148" s="303"/>
      <c r="H148" s="304"/>
      <c r="I148" s="163"/>
      <c r="J148" s="164"/>
      <c r="K148" s="163"/>
      <c r="L148" s="164"/>
      <c r="M148" s="307"/>
      <c r="N148" s="308"/>
      <c r="O148" s="311"/>
      <c r="P148" s="312"/>
      <c r="Q148" s="312"/>
      <c r="R148" s="304"/>
      <c r="S148" s="280"/>
      <c r="T148" s="281"/>
      <c r="U148" s="281"/>
      <c r="V148" s="281"/>
      <c r="W148" s="282"/>
      <c r="X148" s="195" t="s">
        <v>18</v>
      </c>
      <c r="Y148" s="118"/>
      <c r="Z148" s="119"/>
      <c r="AA148" s="105"/>
      <c r="AB148" s="106"/>
      <c r="AC148" s="106"/>
      <c r="AD148" s="106"/>
      <c r="AE148" s="106"/>
      <c r="AF148" s="106"/>
      <c r="AG148" s="107"/>
      <c r="AH148" s="105"/>
      <c r="AI148" s="106"/>
      <c r="AJ148" s="106"/>
      <c r="AK148" s="106"/>
      <c r="AL148" s="106"/>
      <c r="AM148" s="106"/>
      <c r="AN148" s="107"/>
      <c r="AO148" s="105"/>
      <c r="AP148" s="106"/>
      <c r="AQ148" s="106"/>
      <c r="AR148" s="106"/>
      <c r="AS148" s="106"/>
      <c r="AT148" s="106"/>
      <c r="AU148" s="107"/>
      <c r="AV148" s="105"/>
      <c r="AW148" s="106"/>
      <c r="AX148" s="106"/>
      <c r="AY148" s="106"/>
      <c r="AZ148" s="106"/>
      <c r="BA148" s="106"/>
      <c r="BB148" s="107"/>
      <c r="BC148" s="105"/>
      <c r="BD148" s="106"/>
      <c r="BE148" s="108"/>
      <c r="BF148" s="283"/>
      <c r="BG148" s="284"/>
      <c r="BH148" s="285"/>
      <c r="BI148" s="286"/>
      <c r="BJ148" s="287"/>
      <c r="BK148" s="288"/>
      <c r="BL148" s="288"/>
      <c r="BM148" s="288"/>
      <c r="BN148" s="289"/>
    </row>
    <row r="149" spans="2:66" ht="20.25" customHeight="1" x14ac:dyDescent="0.4">
      <c r="B149" s="297"/>
      <c r="C149" s="299"/>
      <c r="D149" s="302"/>
      <c r="E149" s="223"/>
      <c r="F149" s="301"/>
      <c r="G149" s="341"/>
      <c r="H149" s="342"/>
      <c r="I149" s="207"/>
      <c r="J149" s="208">
        <f>G148</f>
        <v>0</v>
      </c>
      <c r="K149" s="207"/>
      <c r="L149" s="208">
        <f>M148</f>
        <v>0</v>
      </c>
      <c r="M149" s="343"/>
      <c r="N149" s="344"/>
      <c r="O149" s="345"/>
      <c r="P149" s="346"/>
      <c r="Q149" s="346"/>
      <c r="R149" s="342"/>
      <c r="S149" s="280"/>
      <c r="T149" s="281"/>
      <c r="U149" s="281"/>
      <c r="V149" s="281"/>
      <c r="W149" s="282"/>
      <c r="X149" s="196" t="s">
        <v>246</v>
      </c>
      <c r="Y149" s="120"/>
      <c r="Z149" s="197"/>
      <c r="AA149" s="173" t="str">
        <f>IF(AA148="","",VLOOKUP(AA148,'様式４－２'!$C$7:$L$48,10,FALSE))</f>
        <v/>
      </c>
      <c r="AB149" s="174" t="str">
        <f>IF(AB148="","",VLOOKUP(AB148,'様式４－２'!$C$7:$L$48,10,FALSE))</f>
        <v/>
      </c>
      <c r="AC149" s="174" t="str">
        <f>IF(AC148="","",VLOOKUP(AC148,'様式４－２'!$C$7:$L$48,10,FALSE))</f>
        <v/>
      </c>
      <c r="AD149" s="174" t="str">
        <f>IF(AD148="","",VLOOKUP(AD148,'様式４－２'!$C$7:$L$48,10,FALSE))</f>
        <v/>
      </c>
      <c r="AE149" s="174" t="str">
        <f>IF(AE148="","",VLOOKUP(AE148,'様式４－２'!$C$7:$L$48,10,FALSE))</f>
        <v/>
      </c>
      <c r="AF149" s="174" t="str">
        <f>IF(AF148="","",VLOOKUP(AF148,'様式４－２'!$C$7:$L$48,10,FALSE))</f>
        <v/>
      </c>
      <c r="AG149" s="175" t="str">
        <f>IF(AG148="","",VLOOKUP(AG148,'様式４－２'!$C$7:$L$48,10,FALSE))</f>
        <v/>
      </c>
      <c r="AH149" s="173" t="str">
        <f>IF(AH148="","",VLOOKUP(AH148,'様式４－２'!$C$7:$L$48,10,FALSE))</f>
        <v/>
      </c>
      <c r="AI149" s="174" t="str">
        <f>IF(AI148="","",VLOOKUP(AI148,'様式４－２'!$C$7:$L$48,10,FALSE))</f>
        <v/>
      </c>
      <c r="AJ149" s="174" t="str">
        <f>IF(AJ148="","",VLOOKUP(AJ148,'様式４－２'!$C$7:$L$48,10,FALSE))</f>
        <v/>
      </c>
      <c r="AK149" s="174" t="str">
        <f>IF(AK148="","",VLOOKUP(AK148,'様式４－２'!$C$7:$L$48,10,FALSE))</f>
        <v/>
      </c>
      <c r="AL149" s="174" t="str">
        <f>IF(AL148="","",VLOOKUP(AL148,'様式４－２'!$C$7:$L$48,10,FALSE))</f>
        <v/>
      </c>
      <c r="AM149" s="174" t="str">
        <f>IF(AM148="","",VLOOKUP(AM148,'様式４－２'!$C$7:$L$48,10,FALSE))</f>
        <v/>
      </c>
      <c r="AN149" s="175" t="str">
        <f>IF(AN148="","",VLOOKUP(AN148,'様式４－２'!$C$7:$L$48,10,FALSE))</f>
        <v/>
      </c>
      <c r="AO149" s="173" t="str">
        <f>IF(AO148="","",VLOOKUP(AO148,'様式４－２'!$C$7:$L$48,10,FALSE))</f>
        <v/>
      </c>
      <c r="AP149" s="174" t="str">
        <f>IF(AP148="","",VLOOKUP(AP148,'様式４－２'!$C$7:$L$48,10,FALSE))</f>
        <v/>
      </c>
      <c r="AQ149" s="174" t="str">
        <f>IF(AQ148="","",VLOOKUP(AQ148,'様式４－２'!$C$7:$L$48,10,FALSE))</f>
        <v/>
      </c>
      <c r="AR149" s="174" t="str">
        <f>IF(AR148="","",VLOOKUP(AR148,'様式４－２'!$C$7:$L$48,10,FALSE))</f>
        <v/>
      </c>
      <c r="AS149" s="174" t="str">
        <f>IF(AS148="","",VLOOKUP(AS148,'様式４－２'!$C$7:$L$48,10,FALSE))</f>
        <v/>
      </c>
      <c r="AT149" s="174" t="str">
        <f>IF(AT148="","",VLOOKUP(AT148,'様式４－２'!$C$7:$L$48,10,FALSE))</f>
        <v/>
      </c>
      <c r="AU149" s="175" t="str">
        <f>IF(AU148="","",VLOOKUP(AU148,'様式４－２'!$C$7:$L$48,10,FALSE))</f>
        <v/>
      </c>
      <c r="AV149" s="173" t="str">
        <f>IF(AV148="","",VLOOKUP(AV148,'様式４－２'!$C$7:$L$48,10,FALSE))</f>
        <v/>
      </c>
      <c r="AW149" s="174" t="str">
        <f>IF(AW148="","",VLOOKUP(AW148,'様式４－２'!$C$7:$L$48,10,FALSE))</f>
        <v/>
      </c>
      <c r="AX149" s="174" t="str">
        <f>IF(AX148="","",VLOOKUP(AX148,'様式４－２'!$C$7:$L$48,10,FALSE))</f>
        <v/>
      </c>
      <c r="AY149" s="174" t="str">
        <f>IF(AY148="","",VLOOKUP(AY148,'様式４－２'!$C$7:$L$48,10,FALSE))</f>
        <v/>
      </c>
      <c r="AZ149" s="174" t="str">
        <f>IF(AZ148="","",VLOOKUP(AZ148,'様式４－２'!$C$7:$L$48,10,FALSE))</f>
        <v/>
      </c>
      <c r="BA149" s="174" t="str">
        <f>IF(BA148="","",VLOOKUP(BA148,'様式４－２'!$C$7:$L$48,10,FALSE))</f>
        <v/>
      </c>
      <c r="BB149" s="175" t="str">
        <f>IF(BB148="","",VLOOKUP(BB148,'様式４－２'!$C$7:$L$48,10,FALSE))</f>
        <v/>
      </c>
      <c r="BC149" s="173" t="str">
        <f>IF(BC148="","",VLOOKUP(BC148,'様式４－２'!$C$7:$L$48,10,FALSE))</f>
        <v/>
      </c>
      <c r="BD149" s="174" t="str">
        <f>IF(BD148="","",VLOOKUP(BD148,'様式４－２'!$C$7:$L$48,10,FALSE))</f>
        <v/>
      </c>
      <c r="BE149" s="174" t="str">
        <f>IF(BE148="","",VLOOKUP(BE148,'様式４－２'!$C$7:$L$48,10,FALSE))</f>
        <v/>
      </c>
      <c r="BF149" s="338">
        <f>IF($BI$4="４週",SUM(AA149:BB149),IF($BI$4="暦月",SUM(AA149:BE149),""))</f>
        <v>0</v>
      </c>
      <c r="BG149" s="339"/>
      <c r="BH149" s="340">
        <f>IF($BI$4="４週",BF149/4,IF($BI$4="暦月",(BF149/($BI$9/7)),""))</f>
        <v>0</v>
      </c>
      <c r="BI149" s="339"/>
      <c r="BJ149" s="335"/>
      <c r="BK149" s="336"/>
      <c r="BL149" s="336"/>
      <c r="BM149" s="336"/>
      <c r="BN149" s="337"/>
    </row>
    <row r="150" spans="2:66" ht="20.25" customHeight="1" x14ac:dyDescent="0.4">
      <c r="B150" s="296">
        <f>B148+1</f>
        <v>67</v>
      </c>
      <c r="C150" s="298"/>
      <c r="D150" s="300"/>
      <c r="E150" s="223"/>
      <c r="F150" s="301"/>
      <c r="G150" s="303"/>
      <c r="H150" s="304"/>
      <c r="I150" s="163"/>
      <c r="J150" s="164"/>
      <c r="K150" s="163"/>
      <c r="L150" s="164"/>
      <c r="M150" s="307"/>
      <c r="N150" s="308"/>
      <c r="O150" s="311"/>
      <c r="P150" s="312"/>
      <c r="Q150" s="312"/>
      <c r="R150" s="304"/>
      <c r="S150" s="280"/>
      <c r="T150" s="281"/>
      <c r="U150" s="281"/>
      <c r="V150" s="281"/>
      <c r="W150" s="282"/>
      <c r="X150" s="195" t="s">
        <v>18</v>
      </c>
      <c r="Y150" s="118"/>
      <c r="Z150" s="119"/>
      <c r="AA150" s="105"/>
      <c r="AB150" s="106"/>
      <c r="AC150" s="106"/>
      <c r="AD150" s="106"/>
      <c r="AE150" s="106"/>
      <c r="AF150" s="106"/>
      <c r="AG150" s="107"/>
      <c r="AH150" s="105"/>
      <c r="AI150" s="106"/>
      <c r="AJ150" s="106"/>
      <c r="AK150" s="106"/>
      <c r="AL150" s="106"/>
      <c r="AM150" s="106"/>
      <c r="AN150" s="107"/>
      <c r="AO150" s="105"/>
      <c r="AP150" s="106"/>
      <c r="AQ150" s="106"/>
      <c r="AR150" s="106"/>
      <c r="AS150" s="106"/>
      <c r="AT150" s="106"/>
      <c r="AU150" s="107"/>
      <c r="AV150" s="105"/>
      <c r="AW150" s="106"/>
      <c r="AX150" s="106"/>
      <c r="AY150" s="106"/>
      <c r="AZ150" s="106"/>
      <c r="BA150" s="106"/>
      <c r="BB150" s="107"/>
      <c r="BC150" s="105"/>
      <c r="BD150" s="106"/>
      <c r="BE150" s="108"/>
      <c r="BF150" s="283"/>
      <c r="BG150" s="284"/>
      <c r="BH150" s="285"/>
      <c r="BI150" s="286"/>
      <c r="BJ150" s="287"/>
      <c r="BK150" s="288"/>
      <c r="BL150" s="288"/>
      <c r="BM150" s="288"/>
      <c r="BN150" s="289"/>
    </row>
    <row r="151" spans="2:66" ht="20.25" customHeight="1" x14ac:dyDescent="0.4">
      <c r="B151" s="297"/>
      <c r="C151" s="299"/>
      <c r="D151" s="302"/>
      <c r="E151" s="223"/>
      <c r="F151" s="301"/>
      <c r="G151" s="341"/>
      <c r="H151" s="342"/>
      <c r="I151" s="207"/>
      <c r="J151" s="208">
        <f>G150</f>
        <v>0</v>
      </c>
      <c r="K151" s="207"/>
      <c r="L151" s="208">
        <f>M150</f>
        <v>0</v>
      </c>
      <c r="M151" s="343"/>
      <c r="N151" s="344"/>
      <c r="O151" s="345"/>
      <c r="P151" s="346"/>
      <c r="Q151" s="346"/>
      <c r="R151" s="342"/>
      <c r="S151" s="280"/>
      <c r="T151" s="281"/>
      <c r="U151" s="281"/>
      <c r="V151" s="281"/>
      <c r="W151" s="282"/>
      <c r="X151" s="196" t="s">
        <v>246</v>
      </c>
      <c r="Y151" s="120"/>
      <c r="Z151" s="197"/>
      <c r="AA151" s="173" t="str">
        <f>IF(AA150="","",VLOOKUP(AA150,'様式４－２'!$C$7:$L$48,10,FALSE))</f>
        <v/>
      </c>
      <c r="AB151" s="174" t="str">
        <f>IF(AB150="","",VLOOKUP(AB150,'様式４－２'!$C$7:$L$48,10,FALSE))</f>
        <v/>
      </c>
      <c r="AC151" s="174" t="str">
        <f>IF(AC150="","",VLOOKUP(AC150,'様式４－２'!$C$7:$L$48,10,FALSE))</f>
        <v/>
      </c>
      <c r="AD151" s="174" t="str">
        <f>IF(AD150="","",VLOOKUP(AD150,'様式４－２'!$C$7:$L$48,10,FALSE))</f>
        <v/>
      </c>
      <c r="AE151" s="174" t="str">
        <f>IF(AE150="","",VLOOKUP(AE150,'様式４－２'!$C$7:$L$48,10,FALSE))</f>
        <v/>
      </c>
      <c r="AF151" s="174" t="str">
        <f>IF(AF150="","",VLOOKUP(AF150,'様式４－２'!$C$7:$L$48,10,FALSE))</f>
        <v/>
      </c>
      <c r="AG151" s="175" t="str">
        <f>IF(AG150="","",VLOOKUP(AG150,'様式４－２'!$C$7:$L$48,10,FALSE))</f>
        <v/>
      </c>
      <c r="AH151" s="173" t="str">
        <f>IF(AH150="","",VLOOKUP(AH150,'様式４－２'!$C$7:$L$48,10,FALSE))</f>
        <v/>
      </c>
      <c r="AI151" s="174" t="str">
        <f>IF(AI150="","",VLOOKUP(AI150,'様式４－２'!$C$7:$L$48,10,FALSE))</f>
        <v/>
      </c>
      <c r="AJ151" s="174" t="str">
        <f>IF(AJ150="","",VLOOKUP(AJ150,'様式４－２'!$C$7:$L$48,10,FALSE))</f>
        <v/>
      </c>
      <c r="AK151" s="174" t="str">
        <f>IF(AK150="","",VLOOKUP(AK150,'様式４－２'!$C$7:$L$48,10,FALSE))</f>
        <v/>
      </c>
      <c r="AL151" s="174" t="str">
        <f>IF(AL150="","",VLOOKUP(AL150,'様式４－２'!$C$7:$L$48,10,FALSE))</f>
        <v/>
      </c>
      <c r="AM151" s="174" t="str">
        <f>IF(AM150="","",VLOOKUP(AM150,'様式４－２'!$C$7:$L$48,10,FALSE))</f>
        <v/>
      </c>
      <c r="AN151" s="175" t="str">
        <f>IF(AN150="","",VLOOKUP(AN150,'様式４－２'!$C$7:$L$48,10,FALSE))</f>
        <v/>
      </c>
      <c r="AO151" s="173" t="str">
        <f>IF(AO150="","",VLOOKUP(AO150,'様式４－２'!$C$7:$L$48,10,FALSE))</f>
        <v/>
      </c>
      <c r="AP151" s="174" t="str">
        <f>IF(AP150="","",VLOOKUP(AP150,'様式４－２'!$C$7:$L$48,10,FALSE))</f>
        <v/>
      </c>
      <c r="AQ151" s="174" t="str">
        <f>IF(AQ150="","",VLOOKUP(AQ150,'様式４－２'!$C$7:$L$48,10,FALSE))</f>
        <v/>
      </c>
      <c r="AR151" s="174" t="str">
        <f>IF(AR150="","",VLOOKUP(AR150,'様式４－２'!$C$7:$L$48,10,FALSE))</f>
        <v/>
      </c>
      <c r="AS151" s="174" t="str">
        <f>IF(AS150="","",VLOOKUP(AS150,'様式４－２'!$C$7:$L$48,10,FALSE))</f>
        <v/>
      </c>
      <c r="AT151" s="174" t="str">
        <f>IF(AT150="","",VLOOKUP(AT150,'様式４－２'!$C$7:$L$48,10,FALSE))</f>
        <v/>
      </c>
      <c r="AU151" s="175" t="str">
        <f>IF(AU150="","",VLOOKUP(AU150,'様式４－２'!$C$7:$L$48,10,FALSE))</f>
        <v/>
      </c>
      <c r="AV151" s="173" t="str">
        <f>IF(AV150="","",VLOOKUP(AV150,'様式４－２'!$C$7:$L$48,10,FALSE))</f>
        <v/>
      </c>
      <c r="AW151" s="174" t="str">
        <f>IF(AW150="","",VLOOKUP(AW150,'様式４－２'!$C$7:$L$48,10,FALSE))</f>
        <v/>
      </c>
      <c r="AX151" s="174" t="str">
        <f>IF(AX150="","",VLOOKUP(AX150,'様式４－２'!$C$7:$L$48,10,FALSE))</f>
        <v/>
      </c>
      <c r="AY151" s="174" t="str">
        <f>IF(AY150="","",VLOOKUP(AY150,'様式４－２'!$C$7:$L$48,10,FALSE))</f>
        <v/>
      </c>
      <c r="AZ151" s="174" t="str">
        <f>IF(AZ150="","",VLOOKUP(AZ150,'様式４－２'!$C$7:$L$48,10,FALSE))</f>
        <v/>
      </c>
      <c r="BA151" s="174" t="str">
        <f>IF(BA150="","",VLOOKUP(BA150,'様式４－２'!$C$7:$L$48,10,FALSE))</f>
        <v/>
      </c>
      <c r="BB151" s="175" t="str">
        <f>IF(BB150="","",VLOOKUP(BB150,'様式４－２'!$C$7:$L$48,10,FALSE))</f>
        <v/>
      </c>
      <c r="BC151" s="173" t="str">
        <f>IF(BC150="","",VLOOKUP(BC150,'様式４－２'!$C$7:$L$48,10,FALSE))</f>
        <v/>
      </c>
      <c r="BD151" s="174" t="str">
        <f>IF(BD150="","",VLOOKUP(BD150,'様式４－２'!$C$7:$L$48,10,FALSE))</f>
        <v/>
      </c>
      <c r="BE151" s="174" t="str">
        <f>IF(BE150="","",VLOOKUP(BE150,'様式４－２'!$C$7:$L$48,10,FALSE))</f>
        <v/>
      </c>
      <c r="BF151" s="338">
        <f>IF($BI$4="４週",SUM(AA151:BB151),IF($BI$4="暦月",SUM(AA151:BE151),""))</f>
        <v>0</v>
      </c>
      <c r="BG151" s="339"/>
      <c r="BH151" s="340">
        <f>IF($BI$4="４週",BF151/4,IF($BI$4="暦月",(BF151/($BI$9/7)),""))</f>
        <v>0</v>
      </c>
      <c r="BI151" s="339"/>
      <c r="BJ151" s="335"/>
      <c r="BK151" s="336"/>
      <c r="BL151" s="336"/>
      <c r="BM151" s="336"/>
      <c r="BN151" s="337"/>
    </row>
    <row r="152" spans="2:66" ht="20.25" customHeight="1" x14ac:dyDescent="0.4">
      <c r="B152" s="296">
        <f>B150+1</f>
        <v>68</v>
      </c>
      <c r="C152" s="298"/>
      <c r="D152" s="300"/>
      <c r="E152" s="223"/>
      <c r="F152" s="301"/>
      <c r="G152" s="303"/>
      <c r="H152" s="304"/>
      <c r="I152" s="163"/>
      <c r="J152" s="164"/>
      <c r="K152" s="163"/>
      <c r="L152" s="164"/>
      <c r="M152" s="307"/>
      <c r="N152" s="308"/>
      <c r="O152" s="311"/>
      <c r="P152" s="312"/>
      <c r="Q152" s="312"/>
      <c r="R152" s="304"/>
      <c r="S152" s="280"/>
      <c r="T152" s="281"/>
      <c r="U152" s="281"/>
      <c r="V152" s="281"/>
      <c r="W152" s="282"/>
      <c r="X152" s="195" t="s">
        <v>18</v>
      </c>
      <c r="Y152" s="118"/>
      <c r="Z152" s="119"/>
      <c r="AA152" s="105"/>
      <c r="AB152" s="106"/>
      <c r="AC152" s="106"/>
      <c r="AD152" s="106"/>
      <c r="AE152" s="106"/>
      <c r="AF152" s="106"/>
      <c r="AG152" s="107"/>
      <c r="AH152" s="105"/>
      <c r="AI152" s="106"/>
      <c r="AJ152" s="106"/>
      <c r="AK152" s="106"/>
      <c r="AL152" s="106"/>
      <c r="AM152" s="106"/>
      <c r="AN152" s="107"/>
      <c r="AO152" s="105"/>
      <c r="AP152" s="106"/>
      <c r="AQ152" s="106"/>
      <c r="AR152" s="106"/>
      <c r="AS152" s="106"/>
      <c r="AT152" s="106"/>
      <c r="AU152" s="107"/>
      <c r="AV152" s="105"/>
      <c r="AW152" s="106"/>
      <c r="AX152" s="106"/>
      <c r="AY152" s="106"/>
      <c r="AZ152" s="106"/>
      <c r="BA152" s="106"/>
      <c r="BB152" s="107"/>
      <c r="BC152" s="105"/>
      <c r="BD152" s="106"/>
      <c r="BE152" s="108"/>
      <c r="BF152" s="283"/>
      <c r="BG152" s="284"/>
      <c r="BH152" s="285"/>
      <c r="BI152" s="286"/>
      <c r="BJ152" s="287"/>
      <c r="BK152" s="288"/>
      <c r="BL152" s="288"/>
      <c r="BM152" s="288"/>
      <c r="BN152" s="289"/>
    </row>
    <row r="153" spans="2:66" ht="20.25" customHeight="1" x14ac:dyDescent="0.4">
      <c r="B153" s="297"/>
      <c r="C153" s="299"/>
      <c r="D153" s="302"/>
      <c r="E153" s="223"/>
      <c r="F153" s="301"/>
      <c r="G153" s="341"/>
      <c r="H153" s="342"/>
      <c r="I153" s="207"/>
      <c r="J153" s="208">
        <f>G152</f>
        <v>0</v>
      </c>
      <c r="K153" s="207"/>
      <c r="L153" s="208">
        <f>M152</f>
        <v>0</v>
      </c>
      <c r="M153" s="343"/>
      <c r="N153" s="344"/>
      <c r="O153" s="345"/>
      <c r="P153" s="346"/>
      <c r="Q153" s="346"/>
      <c r="R153" s="342"/>
      <c r="S153" s="280"/>
      <c r="T153" s="281"/>
      <c r="U153" s="281"/>
      <c r="V153" s="281"/>
      <c r="W153" s="282"/>
      <c r="X153" s="196" t="s">
        <v>246</v>
      </c>
      <c r="Y153" s="120"/>
      <c r="Z153" s="197"/>
      <c r="AA153" s="173" t="str">
        <f>IF(AA152="","",VLOOKUP(AA152,'様式４－２'!$C$7:$L$48,10,FALSE))</f>
        <v/>
      </c>
      <c r="AB153" s="174" t="str">
        <f>IF(AB152="","",VLOOKUP(AB152,'様式４－２'!$C$7:$L$48,10,FALSE))</f>
        <v/>
      </c>
      <c r="AC153" s="174" t="str">
        <f>IF(AC152="","",VLOOKUP(AC152,'様式４－２'!$C$7:$L$48,10,FALSE))</f>
        <v/>
      </c>
      <c r="AD153" s="174" t="str">
        <f>IF(AD152="","",VLOOKUP(AD152,'様式４－２'!$C$7:$L$48,10,FALSE))</f>
        <v/>
      </c>
      <c r="AE153" s="174" t="str">
        <f>IF(AE152="","",VLOOKUP(AE152,'様式４－２'!$C$7:$L$48,10,FALSE))</f>
        <v/>
      </c>
      <c r="AF153" s="174" t="str">
        <f>IF(AF152="","",VLOOKUP(AF152,'様式４－２'!$C$7:$L$48,10,FALSE))</f>
        <v/>
      </c>
      <c r="AG153" s="175" t="str">
        <f>IF(AG152="","",VLOOKUP(AG152,'様式４－２'!$C$7:$L$48,10,FALSE))</f>
        <v/>
      </c>
      <c r="AH153" s="173" t="str">
        <f>IF(AH152="","",VLOOKUP(AH152,'様式４－２'!$C$7:$L$48,10,FALSE))</f>
        <v/>
      </c>
      <c r="AI153" s="174" t="str">
        <f>IF(AI152="","",VLOOKUP(AI152,'様式４－２'!$C$7:$L$48,10,FALSE))</f>
        <v/>
      </c>
      <c r="AJ153" s="174" t="str">
        <f>IF(AJ152="","",VLOOKUP(AJ152,'様式４－２'!$C$7:$L$48,10,FALSE))</f>
        <v/>
      </c>
      <c r="AK153" s="174" t="str">
        <f>IF(AK152="","",VLOOKUP(AK152,'様式４－２'!$C$7:$L$48,10,FALSE))</f>
        <v/>
      </c>
      <c r="AL153" s="174" t="str">
        <f>IF(AL152="","",VLOOKUP(AL152,'様式４－２'!$C$7:$L$48,10,FALSE))</f>
        <v/>
      </c>
      <c r="AM153" s="174" t="str">
        <f>IF(AM152="","",VLOOKUP(AM152,'様式４－２'!$C$7:$L$48,10,FALSE))</f>
        <v/>
      </c>
      <c r="AN153" s="175" t="str">
        <f>IF(AN152="","",VLOOKUP(AN152,'様式４－２'!$C$7:$L$48,10,FALSE))</f>
        <v/>
      </c>
      <c r="AO153" s="173" t="str">
        <f>IF(AO152="","",VLOOKUP(AO152,'様式４－２'!$C$7:$L$48,10,FALSE))</f>
        <v/>
      </c>
      <c r="AP153" s="174" t="str">
        <f>IF(AP152="","",VLOOKUP(AP152,'様式４－２'!$C$7:$L$48,10,FALSE))</f>
        <v/>
      </c>
      <c r="AQ153" s="174" t="str">
        <f>IF(AQ152="","",VLOOKUP(AQ152,'様式４－２'!$C$7:$L$48,10,FALSE))</f>
        <v/>
      </c>
      <c r="AR153" s="174" t="str">
        <f>IF(AR152="","",VLOOKUP(AR152,'様式４－２'!$C$7:$L$48,10,FALSE))</f>
        <v/>
      </c>
      <c r="AS153" s="174" t="str">
        <f>IF(AS152="","",VLOOKUP(AS152,'様式４－２'!$C$7:$L$48,10,FALSE))</f>
        <v/>
      </c>
      <c r="AT153" s="174" t="str">
        <f>IF(AT152="","",VLOOKUP(AT152,'様式４－２'!$C$7:$L$48,10,FALSE))</f>
        <v/>
      </c>
      <c r="AU153" s="175" t="str">
        <f>IF(AU152="","",VLOOKUP(AU152,'様式４－２'!$C$7:$L$48,10,FALSE))</f>
        <v/>
      </c>
      <c r="AV153" s="173" t="str">
        <f>IF(AV152="","",VLOOKUP(AV152,'様式４－２'!$C$7:$L$48,10,FALSE))</f>
        <v/>
      </c>
      <c r="AW153" s="174" t="str">
        <f>IF(AW152="","",VLOOKUP(AW152,'様式４－２'!$C$7:$L$48,10,FALSE))</f>
        <v/>
      </c>
      <c r="AX153" s="174" t="str">
        <f>IF(AX152="","",VLOOKUP(AX152,'様式４－２'!$C$7:$L$48,10,FALSE))</f>
        <v/>
      </c>
      <c r="AY153" s="174" t="str">
        <f>IF(AY152="","",VLOOKUP(AY152,'様式４－２'!$C$7:$L$48,10,FALSE))</f>
        <v/>
      </c>
      <c r="AZ153" s="174" t="str">
        <f>IF(AZ152="","",VLOOKUP(AZ152,'様式４－２'!$C$7:$L$48,10,FALSE))</f>
        <v/>
      </c>
      <c r="BA153" s="174" t="str">
        <f>IF(BA152="","",VLOOKUP(BA152,'様式４－２'!$C$7:$L$48,10,FALSE))</f>
        <v/>
      </c>
      <c r="BB153" s="175" t="str">
        <f>IF(BB152="","",VLOOKUP(BB152,'様式４－２'!$C$7:$L$48,10,FALSE))</f>
        <v/>
      </c>
      <c r="BC153" s="173" t="str">
        <f>IF(BC152="","",VLOOKUP(BC152,'様式４－２'!$C$7:$L$48,10,FALSE))</f>
        <v/>
      </c>
      <c r="BD153" s="174" t="str">
        <f>IF(BD152="","",VLOOKUP(BD152,'様式４－２'!$C$7:$L$48,10,FALSE))</f>
        <v/>
      </c>
      <c r="BE153" s="174" t="str">
        <f>IF(BE152="","",VLOOKUP(BE152,'様式４－２'!$C$7:$L$48,10,FALSE))</f>
        <v/>
      </c>
      <c r="BF153" s="338">
        <f>IF($BI$4="４週",SUM(AA153:BB153),IF($BI$4="暦月",SUM(AA153:BE153),""))</f>
        <v>0</v>
      </c>
      <c r="BG153" s="339"/>
      <c r="BH153" s="340">
        <f>IF($BI$4="４週",BF153/4,IF($BI$4="暦月",(BF153/($BI$9/7)),""))</f>
        <v>0</v>
      </c>
      <c r="BI153" s="339"/>
      <c r="BJ153" s="335"/>
      <c r="BK153" s="336"/>
      <c r="BL153" s="336"/>
      <c r="BM153" s="336"/>
      <c r="BN153" s="337"/>
    </row>
    <row r="154" spans="2:66" ht="20.25" customHeight="1" x14ac:dyDescent="0.4">
      <c r="B154" s="296">
        <f>B152+1</f>
        <v>69</v>
      </c>
      <c r="C154" s="298"/>
      <c r="D154" s="300"/>
      <c r="E154" s="223"/>
      <c r="F154" s="301"/>
      <c r="G154" s="303"/>
      <c r="H154" s="304"/>
      <c r="I154" s="163"/>
      <c r="J154" s="164"/>
      <c r="K154" s="163"/>
      <c r="L154" s="164"/>
      <c r="M154" s="307"/>
      <c r="N154" s="308"/>
      <c r="O154" s="311"/>
      <c r="P154" s="312"/>
      <c r="Q154" s="312"/>
      <c r="R154" s="304"/>
      <c r="S154" s="280"/>
      <c r="T154" s="281"/>
      <c r="U154" s="281"/>
      <c r="V154" s="281"/>
      <c r="W154" s="282"/>
      <c r="X154" s="195" t="s">
        <v>18</v>
      </c>
      <c r="Y154" s="118"/>
      <c r="Z154" s="119"/>
      <c r="AA154" s="105"/>
      <c r="AB154" s="106"/>
      <c r="AC154" s="106"/>
      <c r="AD154" s="106"/>
      <c r="AE154" s="106"/>
      <c r="AF154" s="106"/>
      <c r="AG154" s="107"/>
      <c r="AH154" s="105"/>
      <c r="AI154" s="106"/>
      <c r="AJ154" s="106"/>
      <c r="AK154" s="106"/>
      <c r="AL154" s="106"/>
      <c r="AM154" s="106"/>
      <c r="AN154" s="107"/>
      <c r="AO154" s="105"/>
      <c r="AP154" s="106"/>
      <c r="AQ154" s="106"/>
      <c r="AR154" s="106"/>
      <c r="AS154" s="106"/>
      <c r="AT154" s="106"/>
      <c r="AU154" s="107"/>
      <c r="AV154" s="105"/>
      <c r="AW154" s="106"/>
      <c r="AX154" s="106"/>
      <c r="AY154" s="106"/>
      <c r="AZ154" s="106"/>
      <c r="BA154" s="106"/>
      <c r="BB154" s="107"/>
      <c r="BC154" s="105"/>
      <c r="BD154" s="106"/>
      <c r="BE154" s="108"/>
      <c r="BF154" s="283"/>
      <c r="BG154" s="284"/>
      <c r="BH154" s="285"/>
      <c r="BI154" s="286"/>
      <c r="BJ154" s="287"/>
      <c r="BK154" s="288"/>
      <c r="BL154" s="288"/>
      <c r="BM154" s="288"/>
      <c r="BN154" s="289"/>
    </row>
    <row r="155" spans="2:66" ht="20.25" customHeight="1" x14ac:dyDescent="0.4">
      <c r="B155" s="297"/>
      <c r="C155" s="299"/>
      <c r="D155" s="302"/>
      <c r="E155" s="223"/>
      <c r="F155" s="301"/>
      <c r="G155" s="341"/>
      <c r="H155" s="342"/>
      <c r="I155" s="207"/>
      <c r="J155" s="208">
        <f>G154</f>
        <v>0</v>
      </c>
      <c r="K155" s="207"/>
      <c r="L155" s="208">
        <f>M154</f>
        <v>0</v>
      </c>
      <c r="M155" s="343"/>
      <c r="N155" s="344"/>
      <c r="O155" s="345"/>
      <c r="P155" s="346"/>
      <c r="Q155" s="346"/>
      <c r="R155" s="342"/>
      <c r="S155" s="280"/>
      <c r="T155" s="281"/>
      <c r="U155" s="281"/>
      <c r="V155" s="281"/>
      <c r="W155" s="282"/>
      <c r="X155" s="196" t="s">
        <v>246</v>
      </c>
      <c r="Y155" s="120"/>
      <c r="Z155" s="197"/>
      <c r="AA155" s="173" t="str">
        <f>IF(AA154="","",VLOOKUP(AA154,'様式４－２'!$C$7:$L$48,10,FALSE))</f>
        <v/>
      </c>
      <c r="AB155" s="174" t="str">
        <f>IF(AB154="","",VLOOKUP(AB154,'様式４－２'!$C$7:$L$48,10,FALSE))</f>
        <v/>
      </c>
      <c r="AC155" s="174" t="str">
        <f>IF(AC154="","",VLOOKUP(AC154,'様式４－２'!$C$7:$L$48,10,FALSE))</f>
        <v/>
      </c>
      <c r="AD155" s="174" t="str">
        <f>IF(AD154="","",VLOOKUP(AD154,'様式４－２'!$C$7:$L$48,10,FALSE))</f>
        <v/>
      </c>
      <c r="AE155" s="174" t="str">
        <f>IF(AE154="","",VLOOKUP(AE154,'様式４－２'!$C$7:$L$48,10,FALSE))</f>
        <v/>
      </c>
      <c r="AF155" s="174" t="str">
        <f>IF(AF154="","",VLOOKUP(AF154,'様式４－２'!$C$7:$L$48,10,FALSE))</f>
        <v/>
      </c>
      <c r="AG155" s="175" t="str">
        <f>IF(AG154="","",VLOOKUP(AG154,'様式４－２'!$C$7:$L$48,10,FALSE))</f>
        <v/>
      </c>
      <c r="AH155" s="173" t="str">
        <f>IF(AH154="","",VLOOKUP(AH154,'様式４－２'!$C$7:$L$48,10,FALSE))</f>
        <v/>
      </c>
      <c r="AI155" s="174" t="str">
        <f>IF(AI154="","",VLOOKUP(AI154,'様式４－２'!$C$7:$L$48,10,FALSE))</f>
        <v/>
      </c>
      <c r="AJ155" s="174" t="str">
        <f>IF(AJ154="","",VLOOKUP(AJ154,'様式４－２'!$C$7:$L$48,10,FALSE))</f>
        <v/>
      </c>
      <c r="AK155" s="174" t="str">
        <f>IF(AK154="","",VLOOKUP(AK154,'様式４－２'!$C$7:$L$48,10,FALSE))</f>
        <v/>
      </c>
      <c r="AL155" s="174" t="str">
        <f>IF(AL154="","",VLOOKUP(AL154,'様式４－２'!$C$7:$L$48,10,FALSE))</f>
        <v/>
      </c>
      <c r="AM155" s="174" t="str">
        <f>IF(AM154="","",VLOOKUP(AM154,'様式４－２'!$C$7:$L$48,10,FALSE))</f>
        <v/>
      </c>
      <c r="AN155" s="175" t="str">
        <f>IF(AN154="","",VLOOKUP(AN154,'様式４－２'!$C$7:$L$48,10,FALSE))</f>
        <v/>
      </c>
      <c r="AO155" s="173" t="str">
        <f>IF(AO154="","",VLOOKUP(AO154,'様式４－２'!$C$7:$L$48,10,FALSE))</f>
        <v/>
      </c>
      <c r="AP155" s="174" t="str">
        <f>IF(AP154="","",VLOOKUP(AP154,'様式４－２'!$C$7:$L$48,10,FALSE))</f>
        <v/>
      </c>
      <c r="AQ155" s="174" t="str">
        <f>IF(AQ154="","",VLOOKUP(AQ154,'様式４－２'!$C$7:$L$48,10,FALSE))</f>
        <v/>
      </c>
      <c r="AR155" s="174" t="str">
        <f>IF(AR154="","",VLOOKUP(AR154,'様式４－２'!$C$7:$L$48,10,FALSE))</f>
        <v/>
      </c>
      <c r="AS155" s="174" t="str">
        <f>IF(AS154="","",VLOOKUP(AS154,'様式４－２'!$C$7:$L$48,10,FALSE))</f>
        <v/>
      </c>
      <c r="AT155" s="174" t="str">
        <f>IF(AT154="","",VLOOKUP(AT154,'様式４－２'!$C$7:$L$48,10,FALSE))</f>
        <v/>
      </c>
      <c r="AU155" s="175" t="str">
        <f>IF(AU154="","",VLOOKUP(AU154,'様式４－２'!$C$7:$L$48,10,FALSE))</f>
        <v/>
      </c>
      <c r="AV155" s="173" t="str">
        <f>IF(AV154="","",VLOOKUP(AV154,'様式４－２'!$C$7:$L$48,10,FALSE))</f>
        <v/>
      </c>
      <c r="AW155" s="174" t="str">
        <f>IF(AW154="","",VLOOKUP(AW154,'様式４－２'!$C$7:$L$48,10,FALSE))</f>
        <v/>
      </c>
      <c r="AX155" s="174" t="str">
        <f>IF(AX154="","",VLOOKUP(AX154,'様式４－２'!$C$7:$L$48,10,FALSE))</f>
        <v/>
      </c>
      <c r="AY155" s="174" t="str">
        <f>IF(AY154="","",VLOOKUP(AY154,'様式４－２'!$C$7:$L$48,10,FALSE))</f>
        <v/>
      </c>
      <c r="AZ155" s="174" t="str">
        <f>IF(AZ154="","",VLOOKUP(AZ154,'様式４－２'!$C$7:$L$48,10,FALSE))</f>
        <v/>
      </c>
      <c r="BA155" s="174" t="str">
        <f>IF(BA154="","",VLOOKUP(BA154,'様式４－２'!$C$7:$L$48,10,FALSE))</f>
        <v/>
      </c>
      <c r="BB155" s="175" t="str">
        <f>IF(BB154="","",VLOOKUP(BB154,'様式４－２'!$C$7:$L$48,10,FALSE))</f>
        <v/>
      </c>
      <c r="BC155" s="173" t="str">
        <f>IF(BC154="","",VLOOKUP(BC154,'様式４－２'!$C$7:$L$48,10,FALSE))</f>
        <v/>
      </c>
      <c r="BD155" s="174" t="str">
        <f>IF(BD154="","",VLOOKUP(BD154,'様式４－２'!$C$7:$L$48,10,FALSE))</f>
        <v/>
      </c>
      <c r="BE155" s="174" t="str">
        <f>IF(BE154="","",VLOOKUP(BE154,'様式４－２'!$C$7:$L$48,10,FALSE))</f>
        <v/>
      </c>
      <c r="BF155" s="338">
        <f>IF($BI$4="４週",SUM(AA155:BB155),IF($BI$4="暦月",SUM(AA155:BE155),""))</f>
        <v>0</v>
      </c>
      <c r="BG155" s="339"/>
      <c r="BH155" s="340">
        <f>IF($BI$4="４週",BF155/4,IF($BI$4="暦月",(BF155/($BI$9/7)),""))</f>
        <v>0</v>
      </c>
      <c r="BI155" s="339"/>
      <c r="BJ155" s="335"/>
      <c r="BK155" s="336"/>
      <c r="BL155" s="336"/>
      <c r="BM155" s="336"/>
      <c r="BN155" s="337"/>
    </row>
    <row r="156" spans="2:66" ht="20.25" customHeight="1" x14ac:dyDescent="0.4">
      <c r="B156" s="296">
        <f>B154+1</f>
        <v>70</v>
      </c>
      <c r="C156" s="298"/>
      <c r="D156" s="300"/>
      <c r="E156" s="223"/>
      <c r="F156" s="301"/>
      <c r="G156" s="303"/>
      <c r="H156" s="304"/>
      <c r="I156" s="163"/>
      <c r="J156" s="164"/>
      <c r="K156" s="163"/>
      <c r="L156" s="164"/>
      <c r="M156" s="307"/>
      <c r="N156" s="308"/>
      <c r="O156" s="311"/>
      <c r="P156" s="312"/>
      <c r="Q156" s="312"/>
      <c r="R156" s="304"/>
      <c r="S156" s="280"/>
      <c r="T156" s="281"/>
      <c r="U156" s="281"/>
      <c r="V156" s="281"/>
      <c r="W156" s="282"/>
      <c r="X156" s="195" t="s">
        <v>18</v>
      </c>
      <c r="Y156" s="118"/>
      <c r="Z156" s="119"/>
      <c r="AA156" s="105"/>
      <c r="AB156" s="106"/>
      <c r="AC156" s="106"/>
      <c r="AD156" s="106"/>
      <c r="AE156" s="106"/>
      <c r="AF156" s="106"/>
      <c r="AG156" s="107"/>
      <c r="AH156" s="105"/>
      <c r="AI156" s="106"/>
      <c r="AJ156" s="106"/>
      <c r="AK156" s="106"/>
      <c r="AL156" s="106"/>
      <c r="AM156" s="106"/>
      <c r="AN156" s="107"/>
      <c r="AO156" s="105"/>
      <c r="AP156" s="106"/>
      <c r="AQ156" s="106"/>
      <c r="AR156" s="106"/>
      <c r="AS156" s="106"/>
      <c r="AT156" s="106"/>
      <c r="AU156" s="107"/>
      <c r="AV156" s="105"/>
      <c r="AW156" s="106"/>
      <c r="AX156" s="106"/>
      <c r="AY156" s="106"/>
      <c r="AZ156" s="106"/>
      <c r="BA156" s="106"/>
      <c r="BB156" s="107"/>
      <c r="BC156" s="105"/>
      <c r="BD156" s="106"/>
      <c r="BE156" s="108"/>
      <c r="BF156" s="283"/>
      <c r="BG156" s="284"/>
      <c r="BH156" s="285"/>
      <c r="BI156" s="286"/>
      <c r="BJ156" s="287"/>
      <c r="BK156" s="288"/>
      <c r="BL156" s="288"/>
      <c r="BM156" s="288"/>
      <c r="BN156" s="289"/>
    </row>
    <row r="157" spans="2:66" ht="20.25" customHeight="1" x14ac:dyDescent="0.4">
      <c r="B157" s="297"/>
      <c r="C157" s="299"/>
      <c r="D157" s="302"/>
      <c r="E157" s="223"/>
      <c r="F157" s="301"/>
      <c r="G157" s="341"/>
      <c r="H157" s="342"/>
      <c r="I157" s="207"/>
      <c r="J157" s="208">
        <f>G156</f>
        <v>0</v>
      </c>
      <c r="K157" s="207"/>
      <c r="L157" s="208">
        <f>M156</f>
        <v>0</v>
      </c>
      <c r="M157" s="343"/>
      <c r="N157" s="344"/>
      <c r="O157" s="345"/>
      <c r="P157" s="346"/>
      <c r="Q157" s="346"/>
      <c r="R157" s="342"/>
      <c r="S157" s="280"/>
      <c r="T157" s="281"/>
      <c r="U157" s="281"/>
      <c r="V157" s="281"/>
      <c r="W157" s="282"/>
      <c r="X157" s="196" t="s">
        <v>246</v>
      </c>
      <c r="Y157" s="120"/>
      <c r="Z157" s="197"/>
      <c r="AA157" s="173" t="str">
        <f>IF(AA156="","",VLOOKUP(AA156,'様式４－２'!$C$7:$L$48,10,FALSE))</f>
        <v/>
      </c>
      <c r="AB157" s="174" t="str">
        <f>IF(AB156="","",VLOOKUP(AB156,'様式４－２'!$C$7:$L$48,10,FALSE))</f>
        <v/>
      </c>
      <c r="AC157" s="174" t="str">
        <f>IF(AC156="","",VLOOKUP(AC156,'様式４－２'!$C$7:$L$48,10,FALSE))</f>
        <v/>
      </c>
      <c r="AD157" s="174" t="str">
        <f>IF(AD156="","",VLOOKUP(AD156,'様式４－２'!$C$7:$L$48,10,FALSE))</f>
        <v/>
      </c>
      <c r="AE157" s="174" t="str">
        <f>IF(AE156="","",VLOOKUP(AE156,'様式４－２'!$C$7:$L$48,10,FALSE))</f>
        <v/>
      </c>
      <c r="AF157" s="174" t="str">
        <f>IF(AF156="","",VLOOKUP(AF156,'様式４－２'!$C$7:$L$48,10,FALSE))</f>
        <v/>
      </c>
      <c r="AG157" s="175" t="str">
        <f>IF(AG156="","",VLOOKUP(AG156,'様式４－２'!$C$7:$L$48,10,FALSE))</f>
        <v/>
      </c>
      <c r="AH157" s="173" t="str">
        <f>IF(AH156="","",VLOOKUP(AH156,'様式４－２'!$C$7:$L$48,10,FALSE))</f>
        <v/>
      </c>
      <c r="AI157" s="174" t="str">
        <f>IF(AI156="","",VLOOKUP(AI156,'様式４－２'!$C$7:$L$48,10,FALSE))</f>
        <v/>
      </c>
      <c r="AJ157" s="174" t="str">
        <f>IF(AJ156="","",VLOOKUP(AJ156,'様式４－２'!$C$7:$L$48,10,FALSE))</f>
        <v/>
      </c>
      <c r="AK157" s="174" t="str">
        <f>IF(AK156="","",VLOOKUP(AK156,'様式４－２'!$C$7:$L$48,10,FALSE))</f>
        <v/>
      </c>
      <c r="AL157" s="174" t="str">
        <f>IF(AL156="","",VLOOKUP(AL156,'様式４－２'!$C$7:$L$48,10,FALSE))</f>
        <v/>
      </c>
      <c r="AM157" s="174" t="str">
        <f>IF(AM156="","",VLOOKUP(AM156,'様式４－２'!$C$7:$L$48,10,FALSE))</f>
        <v/>
      </c>
      <c r="AN157" s="175" t="str">
        <f>IF(AN156="","",VLOOKUP(AN156,'様式４－２'!$C$7:$L$48,10,FALSE))</f>
        <v/>
      </c>
      <c r="AO157" s="173" t="str">
        <f>IF(AO156="","",VLOOKUP(AO156,'様式４－２'!$C$7:$L$48,10,FALSE))</f>
        <v/>
      </c>
      <c r="AP157" s="174" t="str">
        <f>IF(AP156="","",VLOOKUP(AP156,'様式４－２'!$C$7:$L$48,10,FALSE))</f>
        <v/>
      </c>
      <c r="AQ157" s="174" t="str">
        <f>IF(AQ156="","",VLOOKUP(AQ156,'様式４－２'!$C$7:$L$48,10,FALSE))</f>
        <v/>
      </c>
      <c r="AR157" s="174" t="str">
        <f>IF(AR156="","",VLOOKUP(AR156,'様式４－２'!$C$7:$L$48,10,FALSE))</f>
        <v/>
      </c>
      <c r="AS157" s="174" t="str">
        <f>IF(AS156="","",VLOOKUP(AS156,'様式４－２'!$C$7:$L$48,10,FALSE))</f>
        <v/>
      </c>
      <c r="AT157" s="174" t="str">
        <f>IF(AT156="","",VLOOKUP(AT156,'様式４－２'!$C$7:$L$48,10,FALSE))</f>
        <v/>
      </c>
      <c r="AU157" s="175" t="str">
        <f>IF(AU156="","",VLOOKUP(AU156,'様式４－２'!$C$7:$L$48,10,FALSE))</f>
        <v/>
      </c>
      <c r="AV157" s="173" t="str">
        <f>IF(AV156="","",VLOOKUP(AV156,'様式４－２'!$C$7:$L$48,10,FALSE))</f>
        <v/>
      </c>
      <c r="AW157" s="174" t="str">
        <f>IF(AW156="","",VLOOKUP(AW156,'様式４－２'!$C$7:$L$48,10,FALSE))</f>
        <v/>
      </c>
      <c r="AX157" s="174" t="str">
        <f>IF(AX156="","",VLOOKUP(AX156,'様式４－２'!$C$7:$L$48,10,FALSE))</f>
        <v/>
      </c>
      <c r="AY157" s="174" t="str">
        <f>IF(AY156="","",VLOOKUP(AY156,'様式４－２'!$C$7:$L$48,10,FALSE))</f>
        <v/>
      </c>
      <c r="AZ157" s="174" t="str">
        <f>IF(AZ156="","",VLOOKUP(AZ156,'様式４－２'!$C$7:$L$48,10,FALSE))</f>
        <v/>
      </c>
      <c r="BA157" s="174" t="str">
        <f>IF(BA156="","",VLOOKUP(BA156,'様式４－２'!$C$7:$L$48,10,FALSE))</f>
        <v/>
      </c>
      <c r="BB157" s="175" t="str">
        <f>IF(BB156="","",VLOOKUP(BB156,'様式４－２'!$C$7:$L$48,10,FALSE))</f>
        <v/>
      </c>
      <c r="BC157" s="173" t="str">
        <f>IF(BC156="","",VLOOKUP(BC156,'様式４－２'!$C$7:$L$48,10,FALSE))</f>
        <v/>
      </c>
      <c r="BD157" s="174" t="str">
        <f>IF(BD156="","",VLOOKUP(BD156,'様式４－２'!$C$7:$L$48,10,FALSE))</f>
        <v/>
      </c>
      <c r="BE157" s="174" t="str">
        <f>IF(BE156="","",VLOOKUP(BE156,'様式４－２'!$C$7:$L$48,10,FALSE))</f>
        <v/>
      </c>
      <c r="BF157" s="338">
        <f>IF($BI$4="４週",SUM(AA157:BB157),IF($BI$4="暦月",SUM(AA157:BE157),""))</f>
        <v>0</v>
      </c>
      <c r="BG157" s="339"/>
      <c r="BH157" s="340">
        <f>IF($BI$4="４週",BF157/4,IF($BI$4="暦月",(BF157/($BI$9/7)),""))</f>
        <v>0</v>
      </c>
      <c r="BI157" s="339"/>
      <c r="BJ157" s="335"/>
      <c r="BK157" s="336"/>
      <c r="BL157" s="336"/>
      <c r="BM157" s="336"/>
      <c r="BN157" s="337"/>
    </row>
    <row r="158" spans="2:66" ht="20.25" customHeight="1" x14ac:dyDescent="0.4">
      <c r="B158" s="296">
        <f>B156+1</f>
        <v>71</v>
      </c>
      <c r="C158" s="298"/>
      <c r="D158" s="300"/>
      <c r="E158" s="223"/>
      <c r="F158" s="301"/>
      <c r="G158" s="303"/>
      <c r="H158" s="304"/>
      <c r="I158" s="163"/>
      <c r="J158" s="164"/>
      <c r="K158" s="163"/>
      <c r="L158" s="164"/>
      <c r="M158" s="307"/>
      <c r="N158" s="308"/>
      <c r="O158" s="311"/>
      <c r="P158" s="312"/>
      <c r="Q158" s="312"/>
      <c r="R158" s="304"/>
      <c r="S158" s="280"/>
      <c r="T158" s="281"/>
      <c r="U158" s="281"/>
      <c r="V158" s="281"/>
      <c r="W158" s="282"/>
      <c r="X158" s="195" t="s">
        <v>18</v>
      </c>
      <c r="Y158" s="118"/>
      <c r="Z158" s="119"/>
      <c r="AA158" s="105"/>
      <c r="AB158" s="106"/>
      <c r="AC158" s="106"/>
      <c r="AD158" s="106"/>
      <c r="AE158" s="106"/>
      <c r="AF158" s="106"/>
      <c r="AG158" s="107"/>
      <c r="AH158" s="105"/>
      <c r="AI158" s="106"/>
      <c r="AJ158" s="106"/>
      <c r="AK158" s="106"/>
      <c r="AL158" s="106"/>
      <c r="AM158" s="106"/>
      <c r="AN158" s="107"/>
      <c r="AO158" s="105"/>
      <c r="AP158" s="106"/>
      <c r="AQ158" s="106"/>
      <c r="AR158" s="106"/>
      <c r="AS158" s="106"/>
      <c r="AT158" s="106"/>
      <c r="AU158" s="107"/>
      <c r="AV158" s="105"/>
      <c r="AW158" s="106"/>
      <c r="AX158" s="106"/>
      <c r="AY158" s="106"/>
      <c r="AZ158" s="106"/>
      <c r="BA158" s="106"/>
      <c r="BB158" s="107"/>
      <c r="BC158" s="105"/>
      <c r="BD158" s="106"/>
      <c r="BE158" s="108"/>
      <c r="BF158" s="283"/>
      <c r="BG158" s="284"/>
      <c r="BH158" s="285"/>
      <c r="BI158" s="286"/>
      <c r="BJ158" s="287"/>
      <c r="BK158" s="288"/>
      <c r="BL158" s="288"/>
      <c r="BM158" s="288"/>
      <c r="BN158" s="289"/>
    </row>
    <row r="159" spans="2:66" ht="20.25" customHeight="1" x14ac:dyDescent="0.4">
      <c r="B159" s="297"/>
      <c r="C159" s="299"/>
      <c r="D159" s="302"/>
      <c r="E159" s="223"/>
      <c r="F159" s="301"/>
      <c r="G159" s="341"/>
      <c r="H159" s="342"/>
      <c r="I159" s="207"/>
      <c r="J159" s="208">
        <f>G158</f>
        <v>0</v>
      </c>
      <c r="K159" s="207"/>
      <c r="L159" s="208">
        <f>M158</f>
        <v>0</v>
      </c>
      <c r="M159" s="343"/>
      <c r="N159" s="344"/>
      <c r="O159" s="345"/>
      <c r="P159" s="346"/>
      <c r="Q159" s="346"/>
      <c r="R159" s="342"/>
      <c r="S159" s="280"/>
      <c r="T159" s="281"/>
      <c r="U159" s="281"/>
      <c r="V159" s="281"/>
      <c r="W159" s="282"/>
      <c r="X159" s="196" t="s">
        <v>246</v>
      </c>
      <c r="Y159" s="120"/>
      <c r="Z159" s="197"/>
      <c r="AA159" s="173" t="str">
        <f>IF(AA158="","",VLOOKUP(AA158,'様式４－２'!$C$7:$L$48,10,FALSE))</f>
        <v/>
      </c>
      <c r="AB159" s="174" t="str">
        <f>IF(AB158="","",VLOOKUP(AB158,'様式４－２'!$C$7:$L$48,10,FALSE))</f>
        <v/>
      </c>
      <c r="AC159" s="174" t="str">
        <f>IF(AC158="","",VLOOKUP(AC158,'様式４－２'!$C$7:$L$48,10,FALSE))</f>
        <v/>
      </c>
      <c r="AD159" s="174" t="str">
        <f>IF(AD158="","",VLOOKUP(AD158,'様式４－２'!$C$7:$L$48,10,FALSE))</f>
        <v/>
      </c>
      <c r="AE159" s="174" t="str">
        <f>IF(AE158="","",VLOOKUP(AE158,'様式４－２'!$C$7:$L$48,10,FALSE))</f>
        <v/>
      </c>
      <c r="AF159" s="174" t="str">
        <f>IF(AF158="","",VLOOKUP(AF158,'様式４－２'!$C$7:$L$48,10,FALSE))</f>
        <v/>
      </c>
      <c r="AG159" s="175" t="str">
        <f>IF(AG158="","",VLOOKUP(AG158,'様式４－２'!$C$7:$L$48,10,FALSE))</f>
        <v/>
      </c>
      <c r="AH159" s="173" t="str">
        <f>IF(AH158="","",VLOOKUP(AH158,'様式４－２'!$C$7:$L$48,10,FALSE))</f>
        <v/>
      </c>
      <c r="AI159" s="174" t="str">
        <f>IF(AI158="","",VLOOKUP(AI158,'様式４－２'!$C$7:$L$48,10,FALSE))</f>
        <v/>
      </c>
      <c r="AJ159" s="174" t="str">
        <f>IF(AJ158="","",VLOOKUP(AJ158,'様式４－２'!$C$7:$L$48,10,FALSE))</f>
        <v/>
      </c>
      <c r="AK159" s="174" t="str">
        <f>IF(AK158="","",VLOOKUP(AK158,'様式４－２'!$C$7:$L$48,10,FALSE))</f>
        <v/>
      </c>
      <c r="AL159" s="174" t="str">
        <f>IF(AL158="","",VLOOKUP(AL158,'様式４－２'!$C$7:$L$48,10,FALSE))</f>
        <v/>
      </c>
      <c r="AM159" s="174" t="str">
        <f>IF(AM158="","",VLOOKUP(AM158,'様式４－２'!$C$7:$L$48,10,FALSE))</f>
        <v/>
      </c>
      <c r="AN159" s="175" t="str">
        <f>IF(AN158="","",VLOOKUP(AN158,'様式４－２'!$C$7:$L$48,10,FALSE))</f>
        <v/>
      </c>
      <c r="AO159" s="173" t="str">
        <f>IF(AO158="","",VLOOKUP(AO158,'様式４－２'!$C$7:$L$48,10,FALSE))</f>
        <v/>
      </c>
      <c r="AP159" s="174" t="str">
        <f>IF(AP158="","",VLOOKUP(AP158,'様式４－２'!$C$7:$L$48,10,FALSE))</f>
        <v/>
      </c>
      <c r="AQ159" s="174" t="str">
        <f>IF(AQ158="","",VLOOKUP(AQ158,'様式４－２'!$C$7:$L$48,10,FALSE))</f>
        <v/>
      </c>
      <c r="AR159" s="174" t="str">
        <f>IF(AR158="","",VLOOKUP(AR158,'様式４－２'!$C$7:$L$48,10,FALSE))</f>
        <v/>
      </c>
      <c r="AS159" s="174" t="str">
        <f>IF(AS158="","",VLOOKUP(AS158,'様式４－２'!$C$7:$L$48,10,FALSE))</f>
        <v/>
      </c>
      <c r="AT159" s="174" t="str">
        <f>IF(AT158="","",VLOOKUP(AT158,'様式４－２'!$C$7:$L$48,10,FALSE))</f>
        <v/>
      </c>
      <c r="AU159" s="175" t="str">
        <f>IF(AU158="","",VLOOKUP(AU158,'様式４－２'!$C$7:$L$48,10,FALSE))</f>
        <v/>
      </c>
      <c r="AV159" s="173" t="str">
        <f>IF(AV158="","",VLOOKUP(AV158,'様式４－２'!$C$7:$L$48,10,FALSE))</f>
        <v/>
      </c>
      <c r="AW159" s="174" t="str">
        <f>IF(AW158="","",VLOOKUP(AW158,'様式４－２'!$C$7:$L$48,10,FALSE))</f>
        <v/>
      </c>
      <c r="AX159" s="174" t="str">
        <f>IF(AX158="","",VLOOKUP(AX158,'様式４－２'!$C$7:$L$48,10,FALSE))</f>
        <v/>
      </c>
      <c r="AY159" s="174" t="str">
        <f>IF(AY158="","",VLOOKUP(AY158,'様式４－２'!$C$7:$L$48,10,FALSE))</f>
        <v/>
      </c>
      <c r="AZ159" s="174" t="str">
        <f>IF(AZ158="","",VLOOKUP(AZ158,'様式４－２'!$C$7:$L$48,10,FALSE))</f>
        <v/>
      </c>
      <c r="BA159" s="174" t="str">
        <f>IF(BA158="","",VLOOKUP(BA158,'様式４－２'!$C$7:$L$48,10,FALSE))</f>
        <v/>
      </c>
      <c r="BB159" s="175" t="str">
        <f>IF(BB158="","",VLOOKUP(BB158,'様式４－２'!$C$7:$L$48,10,FALSE))</f>
        <v/>
      </c>
      <c r="BC159" s="173" t="str">
        <f>IF(BC158="","",VLOOKUP(BC158,'様式４－２'!$C$7:$L$48,10,FALSE))</f>
        <v/>
      </c>
      <c r="BD159" s="174" t="str">
        <f>IF(BD158="","",VLOOKUP(BD158,'様式４－２'!$C$7:$L$48,10,FALSE))</f>
        <v/>
      </c>
      <c r="BE159" s="174" t="str">
        <f>IF(BE158="","",VLOOKUP(BE158,'様式４－２'!$C$7:$L$48,10,FALSE))</f>
        <v/>
      </c>
      <c r="BF159" s="338">
        <f>IF($BI$4="４週",SUM(AA159:BB159),IF($BI$4="暦月",SUM(AA159:BE159),""))</f>
        <v>0</v>
      </c>
      <c r="BG159" s="339"/>
      <c r="BH159" s="340">
        <f>IF($BI$4="４週",BF159/4,IF($BI$4="暦月",(BF159/($BI$9/7)),""))</f>
        <v>0</v>
      </c>
      <c r="BI159" s="339"/>
      <c r="BJ159" s="335"/>
      <c r="BK159" s="336"/>
      <c r="BL159" s="336"/>
      <c r="BM159" s="336"/>
      <c r="BN159" s="337"/>
    </row>
    <row r="160" spans="2:66" ht="20.25" customHeight="1" x14ac:dyDescent="0.4">
      <c r="B160" s="296">
        <f>B158+1</f>
        <v>72</v>
      </c>
      <c r="C160" s="298"/>
      <c r="D160" s="300"/>
      <c r="E160" s="223"/>
      <c r="F160" s="301"/>
      <c r="G160" s="303"/>
      <c r="H160" s="304"/>
      <c r="I160" s="163"/>
      <c r="J160" s="164"/>
      <c r="K160" s="163"/>
      <c r="L160" s="164"/>
      <c r="M160" s="307"/>
      <c r="N160" s="308"/>
      <c r="O160" s="311"/>
      <c r="P160" s="312"/>
      <c r="Q160" s="312"/>
      <c r="R160" s="304"/>
      <c r="S160" s="280"/>
      <c r="T160" s="281"/>
      <c r="U160" s="281"/>
      <c r="V160" s="281"/>
      <c r="W160" s="282"/>
      <c r="X160" s="195" t="s">
        <v>18</v>
      </c>
      <c r="Y160" s="118"/>
      <c r="Z160" s="119"/>
      <c r="AA160" s="105"/>
      <c r="AB160" s="106"/>
      <c r="AC160" s="106"/>
      <c r="AD160" s="106"/>
      <c r="AE160" s="106"/>
      <c r="AF160" s="106"/>
      <c r="AG160" s="107"/>
      <c r="AH160" s="105"/>
      <c r="AI160" s="106"/>
      <c r="AJ160" s="106"/>
      <c r="AK160" s="106"/>
      <c r="AL160" s="106"/>
      <c r="AM160" s="106"/>
      <c r="AN160" s="107"/>
      <c r="AO160" s="105"/>
      <c r="AP160" s="106"/>
      <c r="AQ160" s="106"/>
      <c r="AR160" s="106"/>
      <c r="AS160" s="106"/>
      <c r="AT160" s="106"/>
      <c r="AU160" s="107"/>
      <c r="AV160" s="105"/>
      <c r="AW160" s="106"/>
      <c r="AX160" s="106"/>
      <c r="AY160" s="106"/>
      <c r="AZ160" s="106"/>
      <c r="BA160" s="106"/>
      <c r="BB160" s="107"/>
      <c r="BC160" s="105"/>
      <c r="BD160" s="106"/>
      <c r="BE160" s="108"/>
      <c r="BF160" s="283"/>
      <c r="BG160" s="284"/>
      <c r="BH160" s="285"/>
      <c r="BI160" s="286"/>
      <c r="BJ160" s="287"/>
      <c r="BK160" s="288"/>
      <c r="BL160" s="288"/>
      <c r="BM160" s="288"/>
      <c r="BN160" s="289"/>
    </row>
    <row r="161" spans="2:66" ht="20.25" customHeight="1" x14ac:dyDescent="0.4">
      <c r="B161" s="297"/>
      <c r="C161" s="299"/>
      <c r="D161" s="302"/>
      <c r="E161" s="223"/>
      <c r="F161" s="301"/>
      <c r="G161" s="341"/>
      <c r="H161" s="342"/>
      <c r="I161" s="207"/>
      <c r="J161" s="208">
        <f>G160</f>
        <v>0</v>
      </c>
      <c r="K161" s="207"/>
      <c r="L161" s="208">
        <f>M160</f>
        <v>0</v>
      </c>
      <c r="M161" s="343"/>
      <c r="N161" s="344"/>
      <c r="O161" s="345"/>
      <c r="P161" s="346"/>
      <c r="Q161" s="346"/>
      <c r="R161" s="342"/>
      <c r="S161" s="280"/>
      <c r="T161" s="281"/>
      <c r="U161" s="281"/>
      <c r="V161" s="281"/>
      <c r="W161" s="282"/>
      <c r="X161" s="196" t="s">
        <v>246</v>
      </c>
      <c r="Y161" s="120"/>
      <c r="Z161" s="197"/>
      <c r="AA161" s="173" t="str">
        <f>IF(AA160="","",VLOOKUP(AA160,'様式４－２'!$C$7:$L$48,10,FALSE))</f>
        <v/>
      </c>
      <c r="AB161" s="174" t="str">
        <f>IF(AB160="","",VLOOKUP(AB160,'様式４－２'!$C$7:$L$48,10,FALSE))</f>
        <v/>
      </c>
      <c r="AC161" s="174" t="str">
        <f>IF(AC160="","",VLOOKUP(AC160,'様式４－２'!$C$7:$L$48,10,FALSE))</f>
        <v/>
      </c>
      <c r="AD161" s="174" t="str">
        <f>IF(AD160="","",VLOOKUP(AD160,'様式４－２'!$C$7:$L$48,10,FALSE))</f>
        <v/>
      </c>
      <c r="AE161" s="174" t="str">
        <f>IF(AE160="","",VLOOKUP(AE160,'様式４－２'!$C$7:$L$48,10,FALSE))</f>
        <v/>
      </c>
      <c r="AF161" s="174" t="str">
        <f>IF(AF160="","",VLOOKUP(AF160,'様式４－２'!$C$7:$L$48,10,FALSE))</f>
        <v/>
      </c>
      <c r="AG161" s="175" t="str">
        <f>IF(AG160="","",VLOOKUP(AG160,'様式４－２'!$C$7:$L$48,10,FALSE))</f>
        <v/>
      </c>
      <c r="AH161" s="173" t="str">
        <f>IF(AH160="","",VLOOKUP(AH160,'様式４－２'!$C$7:$L$48,10,FALSE))</f>
        <v/>
      </c>
      <c r="AI161" s="174" t="str">
        <f>IF(AI160="","",VLOOKUP(AI160,'様式４－２'!$C$7:$L$48,10,FALSE))</f>
        <v/>
      </c>
      <c r="AJ161" s="174" t="str">
        <f>IF(AJ160="","",VLOOKUP(AJ160,'様式４－２'!$C$7:$L$48,10,FALSE))</f>
        <v/>
      </c>
      <c r="AK161" s="174" t="str">
        <f>IF(AK160="","",VLOOKUP(AK160,'様式４－２'!$C$7:$L$48,10,FALSE))</f>
        <v/>
      </c>
      <c r="AL161" s="174" t="str">
        <f>IF(AL160="","",VLOOKUP(AL160,'様式４－２'!$C$7:$L$48,10,FALSE))</f>
        <v/>
      </c>
      <c r="AM161" s="174" t="str">
        <f>IF(AM160="","",VLOOKUP(AM160,'様式４－２'!$C$7:$L$48,10,FALSE))</f>
        <v/>
      </c>
      <c r="AN161" s="175" t="str">
        <f>IF(AN160="","",VLOOKUP(AN160,'様式４－２'!$C$7:$L$48,10,FALSE))</f>
        <v/>
      </c>
      <c r="AO161" s="173" t="str">
        <f>IF(AO160="","",VLOOKUP(AO160,'様式４－２'!$C$7:$L$48,10,FALSE))</f>
        <v/>
      </c>
      <c r="AP161" s="174" t="str">
        <f>IF(AP160="","",VLOOKUP(AP160,'様式４－２'!$C$7:$L$48,10,FALSE))</f>
        <v/>
      </c>
      <c r="AQ161" s="174" t="str">
        <f>IF(AQ160="","",VLOOKUP(AQ160,'様式４－２'!$C$7:$L$48,10,FALSE))</f>
        <v/>
      </c>
      <c r="AR161" s="174" t="str">
        <f>IF(AR160="","",VLOOKUP(AR160,'様式４－２'!$C$7:$L$48,10,FALSE))</f>
        <v/>
      </c>
      <c r="AS161" s="174" t="str">
        <f>IF(AS160="","",VLOOKUP(AS160,'様式４－２'!$C$7:$L$48,10,FALSE))</f>
        <v/>
      </c>
      <c r="AT161" s="174" t="str">
        <f>IF(AT160="","",VLOOKUP(AT160,'様式４－２'!$C$7:$L$48,10,FALSE))</f>
        <v/>
      </c>
      <c r="AU161" s="175" t="str">
        <f>IF(AU160="","",VLOOKUP(AU160,'様式４－２'!$C$7:$L$48,10,FALSE))</f>
        <v/>
      </c>
      <c r="AV161" s="173" t="str">
        <f>IF(AV160="","",VLOOKUP(AV160,'様式４－２'!$C$7:$L$48,10,FALSE))</f>
        <v/>
      </c>
      <c r="AW161" s="174" t="str">
        <f>IF(AW160="","",VLOOKUP(AW160,'様式４－２'!$C$7:$L$48,10,FALSE))</f>
        <v/>
      </c>
      <c r="AX161" s="174" t="str">
        <f>IF(AX160="","",VLOOKUP(AX160,'様式４－２'!$C$7:$L$48,10,FALSE))</f>
        <v/>
      </c>
      <c r="AY161" s="174" t="str">
        <f>IF(AY160="","",VLOOKUP(AY160,'様式４－２'!$C$7:$L$48,10,FALSE))</f>
        <v/>
      </c>
      <c r="AZ161" s="174" t="str">
        <f>IF(AZ160="","",VLOOKUP(AZ160,'様式４－２'!$C$7:$L$48,10,FALSE))</f>
        <v/>
      </c>
      <c r="BA161" s="174" t="str">
        <f>IF(BA160="","",VLOOKUP(BA160,'様式４－２'!$C$7:$L$48,10,FALSE))</f>
        <v/>
      </c>
      <c r="BB161" s="175" t="str">
        <f>IF(BB160="","",VLOOKUP(BB160,'様式４－２'!$C$7:$L$48,10,FALSE))</f>
        <v/>
      </c>
      <c r="BC161" s="173" t="str">
        <f>IF(BC160="","",VLOOKUP(BC160,'様式４－２'!$C$7:$L$48,10,FALSE))</f>
        <v/>
      </c>
      <c r="BD161" s="174" t="str">
        <f>IF(BD160="","",VLOOKUP(BD160,'様式４－２'!$C$7:$L$48,10,FALSE))</f>
        <v/>
      </c>
      <c r="BE161" s="174" t="str">
        <f>IF(BE160="","",VLOOKUP(BE160,'様式４－２'!$C$7:$L$48,10,FALSE))</f>
        <v/>
      </c>
      <c r="BF161" s="338">
        <f>IF($BI$4="４週",SUM(AA161:BB161),IF($BI$4="暦月",SUM(AA161:BE161),""))</f>
        <v>0</v>
      </c>
      <c r="BG161" s="339"/>
      <c r="BH161" s="340">
        <f>IF($BI$4="４週",BF161/4,IF($BI$4="暦月",(BF161/($BI$9/7)),""))</f>
        <v>0</v>
      </c>
      <c r="BI161" s="339"/>
      <c r="BJ161" s="335"/>
      <c r="BK161" s="336"/>
      <c r="BL161" s="336"/>
      <c r="BM161" s="336"/>
      <c r="BN161" s="337"/>
    </row>
    <row r="162" spans="2:66" ht="20.25" customHeight="1" x14ac:dyDescent="0.4">
      <c r="B162" s="296">
        <f>B160+1</f>
        <v>73</v>
      </c>
      <c r="C162" s="298"/>
      <c r="D162" s="300"/>
      <c r="E162" s="223"/>
      <c r="F162" s="301"/>
      <c r="G162" s="303"/>
      <c r="H162" s="304"/>
      <c r="I162" s="163"/>
      <c r="J162" s="164"/>
      <c r="K162" s="163"/>
      <c r="L162" s="164"/>
      <c r="M162" s="307"/>
      <c r="N162" s="308"/>
      <c r="O162" s="311"/>
      <c r="P162" s="312"/>
      <c r="Q162" s="312"/>
      <c r="R162" s="304"/>
      <c r="S162" s="280"/>
      <c r="T162" s="281"/>
      <c r="U162" s="281"/>
      <c r="V162" s="281"/>
      <c r="W162" s="282"/>
      <c r="X162" s="195" t="s">
        <v>18</v>
      </c>
      <c r="Y162" s="118"/>
      <c r="Z162" s="119"/>
      <c r="AA162" s="105"/>
      <c r="AB162" s="106"/>
      <c r="AC162" s="106"/>
      <c r="AD162" s="106"/>
      <c r="AE162" s="106"/>
      <c r="AF162" s="106"/>
      <c r="AG162" s="107"/>
      <c r="AH162" s="105"/>
      <c r="AI162" s="106"/>
      <c r="AJ162" s="106"/>
      <c r="AK162" s="106"/>
      <c r="AL162" s="106"/>
      <c r="AM162" s="106"/>
      <c r="AN162" s="107"/>
      <c r="AO162" s="105"/>
      <c r="AP162" s="106"/>
      <c r="AQ162" s="106"/>
      <c r="AR162" s="106"/>
      <c r="AS162" s="106"/>
      <c r="AT162" s="106"/>
      <c r="AU162" s="107"/>
      <c r="AV162" s="105"/>
      <c r="AW162" s="106"/>
      <c r="AX162" s="106"/>
      <c r="AY162" s="106"/>
      <c r="AZ162" s="106"/>
      <c r="BA162" s="106"/>
      <c r="BB162" s="107"/>
      <c r="BC162" s="105"/>
      <c r="BD162" s="106"/>
      <c r="BE162" s="108"/>
      <c r="BF162" s="283"/>
      <c r="BG162" s="284"/>
      <c r="BH162" s="285"/>
      <c r="BI162" s="286"/>
      <c r="BJ162" s="287"/>
      <c r="BK162" s="288"/>
      <c r="BL162" s="288"/>
      <c r="BM162" s="288"/>
      <c r="BN162" s="289"/>
    </row>
    <row r="163" spans="2:66" ht="20.25" customHeight="1" x14ac:dyDescent="0.4">
      <c r="B163" s="297"/>
      <c r="C163" s="299"/>
      <c r="D163" s="302"/>
      <c r="E163" s="223"/>
      <c r="F163" s="301"/>
      <c r="G163" s="341"/>
      <c r="H163" s="342"/>
      <c r="I163" s="207"/>
      <c r="J163" s="208">
        <f>G162</f>
        <v>0</v>
      </c>
      <c r="K163" s="207"/>
      <c r="L163" s="208">
        <f>M162</f>
        <v>0</v>
      </c>
      <c r="M163" s="343"/>
      <c r="N163" s="344"/>
      <c r="O163" s="345"/>
      <c r="P163" s="346"/>
      <c r="Q163" s="346"/>
      <c r="R163" s="342"/>
      <c r="S163" s="280"/>
      <c r="T163" s="281"/>
      <c r="U163" s="281"/>
      <c r="V163" s="281"/>
      <c r="W163" s="282"/>
      <c r="X163" s="196" t="s">
        <v>246</v>
      </c>
      <c r="Y163" s="120"/>
      <c r="Z163" s="197"/>
      <c r="AA163" s="173" t="str">
        <f>IF(AA162="","",VLOOKUP(AA162,'様式４－２'!$C$7:$L$48,10,FALSE))</f>
        <v/>
      </c>
      <c r="AB163" s="174" t="str">
        <f>IF(AB162="","",VLOOKUP(AB162,'様式４－２'!$C$7:$L$48,10,FALSE))</f>
        <v/>
      </c>
      <c r="AC163" s="174" t="str">
        <f>IF(AC162="","",VLOOKUP(AC162,'様式４－２'!$C$7:$L$48,10,FALSE))</f>
        <v/>
      </c>
      <c r="AD163" s="174" t="str">
        <f>IF(AD162="","",VLOOKUP(AD162,'様式４－２'!$C$7:$L$48,10,FALSE))</f>
        <v/>
      </c>
      <c r="AE163" s="174" t="str">
        <f>IF(AE162="","",VLOOKUP(AE162,'様式４－２'!$C$7:$L$48,10,FALSE))</f>
        <v/>
      </c>
      <c r="AF163" s="174" t="str">
        <f>IF(AF162="","",VLOOKUP(AF162,'様式４－２'!$C$7:$L$48,10,FALSE))</f>
        <v/>
      </c>
      <c r="AG163" s="175" t="str">
        <f>IF(AG162="","",VLOOKUP(AG162,'様式４－２'!$C$7:$L$48,10,FALSE))</f>
        <v/>
      </c>
      <c r="AH163" s="173" t="str">
        <f>IF(AH162="","",VLOOKUP(AH162,'様式４－２'!$C$7:$L$48,10,FALSE))</f>
        <v/>
      </c>
      <c r="AI163" s="174" t="str">
        <f>IF(AI162="","",VLOOKUP(AI162,'様式４－２'!$C$7:$L$48,10,FALSE))</f>
        <v/>
      </c>
      <c r="AJ163" s="174" t="str">
        <f>IF(AJ162="","",VLOOKUP(AJ162,'様式４－２'!$C$7:$L$48,10,FALSE))</f>
        <v/>
      </c>
      <c r="AK163" s="174" t="str">
        <f>IF(AK162="","",VLOOKUP(AK162,'様式４－２'!$C$7:$L$48,10,FALSE))</f>
        <v/>
      </c>
      <c r="AL163" s="174" t="str">
        <f>IF(AL162="","",VLOOKUP(AL162,'様式４－２'!$C$7:$L$48,10,FALSE))</f>
        <v/>
      </c>
      <c r="AM163" s="174" t="str">
        <f>IF(AM162="","",VLOOKUP(AM162,'様式４－２'!$C$7:$L$48,10,FALSE))</f>
        <v/>
      </c>
      <c r="AN163" s="175" t="str">
        <f>IF(AN162="","",VLOOKUP(AN162,'様式４－２'!$C$7:$L$48,10,FALSE))</f>
        <v/>
      </c>
      <c r="AO163" s="173" t="str">
        <f>IF(AO162="","",VLOOKUP(AO162,'様式４－２'!$C$7:$L$48,10,FALSE))</f>
        <v/>
      </c>
      <c r="AP163" s="174" t="str">
        <f>IF(AP162="","",VLOOKUP(AP162,'様式４－２'!$C$7:$L$48,10,FALSE))</f>
        <v/>
      </c>
      <c r="AQ163" s="174" t="str">
        <f>IF(AQ162="","",VLOOKUP(AQ162,'様式４－２'!$C$7:$L$48,10,FALSE))</f>
        <v/>
      </c>
      <c r="AR163" s="174" t="str">
        <f>IF(AR162="","",VLOOKUP(AR162,'様式４－２'!$C$7:$L$48,10,FALSE))</f>
        <v/>
      </c>
      <c r="AS163" s="174" t="str">
        <f>IF(AS162="","",VLOOKUP(AS162,'様式４－２'!$C$7:$L$48,10,FALSE))</f>
        <v/>
      </c>
      <c r="AT163" s="174" t="str">
        <f>IF(AT162="","",VLOOKUP(AT162,'様式４－２'!$C$7:$L$48,10,FALSE))</f>
        <v/>
      </c>
      <c r="AU163" s="175" t="str">
        <f>IF(AU162="","",VLOOKUP(AU162,'様式４－２'!$C$7:$L$48,10,FALSE))</f>
        <v/>
      </c>
      <c r="AV163" s="173" t="str">
        <f>IF(AV162="","",VLOOKUP(AV162,'様式４－２'!$C$7:$L$48,10,FALSE))</f>
        <v/>
      </c>
      <c r="AW163" s="174" t="str">
        <f>IF(AW162="","",VLOOKUP(AW162,'様式４－２'!$C$7:$L$48,10,FALSE))</f>
        <v/>
      </c>
      <c r="AX163" s="174" t="str">
        <f>IF(AX162="","",VLOOKUP(AX162,'様式４－２'!$C$7:$L$48,10,FALSE))</f>
        <v/>
      </c>
      <c r="AY163" s="174" t="str">
        <f>IF(AY162="","",VLOOKUP(AY162,'様式４－２'!$C$7:$L$48,10,FALSE))</f>
        <v/>
      </c>
      <c r="AZ163" s="174" t="str">
        <f>IF(AZ162="","",VLOOKUP(AZ162,'様式４－２'!$C$7:$L$48,10,FALSE))</f>
        <v/>
      </c>
      <c r="BA163" s="174" t="str">
        <f>IF(BA162="","",VLOOKUP(BA162,'様式４－２'!$C$7:$L$48,10,FALSE))</f>
        <v/>
      </c>
      <c r="BB163" s="175" t="str">
        <f>IF(BB162="","",VLOOKUP(BB162,'様式４－２'!$C$7:$L$48,10,FALSE))</f>
        <v/>
      </c>
      <c r="BC163" s="173" t="str">
        <f>IF(BC162="","",VLOOKUP(BC162,'様式４－２'!$C$7:$L$48,10,FALSE))</f>
        <v/>
      </c>
      <c r="BD163" s="174" t="str">
        <f>IF(BD162="","",VLOOKUP(BD162,'様式４－２'!$C$7:$L$48,10,FALSE))</f>
        <v/>
      </c>
      <c r="BE163" s="174" t="str">
        <f>IF(BE162="","",VLOOKUP(BE162,'様式４－２'!$C$7:$L$48,10,FALSE))</f>
        <v/>
      </c>
      <c r="BF163" s="338">
        <f>IF($BI$4="４週",SUM(AA163:BB163),IF($BI$4="暦月",SUM(AA163:BE163),""))</f>
        <v>0</v>
      </c>
      <c r="BG163" s="339"/>
      <c r="BH163" s="340">
        <f>IF($BI$4="４週",BF163/4,IF($BI$4="暦月",(BF163/($BI$9/7)),""))</f>
        <v>0</v>
      </c>
      <c r="BI163" s="339"/>
      <c r="BJ163" s="335"/>
      <c r="BK163" s="336"/>
      <c r="BL163" s="336"/>
      <c r="BM163" s="336"/>
      <c r="BN163" s="337"/>
    </row>
    <row r="164" spans="2:66" ht="20.25" customHeight="1" x14ac:dyDescent="0.4">
      <c r="B164" s="296">
        <f>B162+1</f>
        <v>74</v>
      </c>
      <c r="C164" s="298"/>
      <c r="D164" s="300"/>
      <c r="E164" s="223"/>
      <c r="F164" s="301"/>
      <c r="G164" s="303"/>
      <c r="H164" s="304"/>
      <c r="I164" s="163"/>
      <c r="J164" s="164"/>
      <c r="K164" s="163"/>
      <c r="L164" s="164"/>
      <c r="M164" s="307"/>
      <c r="N164" s="308"/>
      <c r="O164" s="311"/>
      <c r="P164" s="312"/>
      <c r="Q164" s="312"/>
      <c r="R164" s="304"/>
      <c r="S164" s="280"/>
      <c r="T164" s="281"/>
      <c r="U164" s="281"/>
      <c r="V164" s="281"/>
      <c r="W164" s="282"/>
      <c r="X164" s="195" t="s">
        <v>18</v>
      </c>
      <c r="Y164" s="118"/>
      <c r="Z164" s="119"/>
      <c r="AA164" s="105"/>
      <c r="AB164" s="106"/>
      <c r="AC164" s="106"/>
      <c r="AD164" s="106"/>
      <c r="AE164" s="106"/>
      <c r="AF164" s="106"/>
      <c r="AG164" s="107"/>
      <c r="AH164" s="105"/>
      <c r="AI164" s="106"/>
      <c r="AJ164" s="106"/>
      <c r="AK164" s="106"/>
      <c r="AL164" s="106"/>
      <c r="AM164" s="106"/>
      <c r="AN164" s="107"/>
      <c r="AO164" s="105"/>
      <c r="AP164" s="106"/>
      <c r="AQ164" s="106"/>
      <c r="AR164" s="106"/>
      <c r="AS164" s="106"/>
      <c r="AT164" s="106"/>
      <c r="AU164" s="107"/>
      <c r="AV164" s="105"/>
      <c r="AW164" s="106"/>
      <c r="AX164" s="106"/>
      <c r="AY164" s="106"/>
      <c r="AZ164" s="106"/>
      <c r="BA164" s="106"/>
      <c r="BB164" s="107"/>
      <c r="BC164" s="105"/>
      <c r="BD164" s="106"/>
      <c r="BE164" s="108"/>
      <c r="BF164" s="283"/>
      <c r="BG164" s="284"/>
      <c r="BH164" s="285"/>
      <c r="BI164" s="286"/>
      <c r="BJ164" s="287"/>
      <c r="BK164" s="288"/>
      <c r="BL164" s="288"/>
      <c r="BM164" s="288"/>
      <c r="BN164" s="289"/>
    </row>
    <row r="165" spans="2:66" ht="20.25" customHeight="1" x14ac:dyDescent="0.4">
      <c r="B165" s="297"/>
      <c r="C165" s="299"/>
      <c r="D165" s="302"/>
      <c r="E165" s="223"/>
      <c r="F165" s="301"/>
      <c r="G165" s="341"/>
      <c r="H165" s="342"/>
      <c r="I165" s="207"/>
      <c r="J165" s="208">
        <f>G164</f>
        <v>0</v>
      </c>
      <c r="K165" s="207"/>
      <c r="L165" s="208">
        <f>M164</f>
        <v>0</v>
      </c>
      <c r="M165" s="343"/>
      <c r="N165" s="344"/>
      <c r="O165" s="345"/>
      <c r="P165" s="346"/>
      <c r="Q165" s="346"/>
      <c r="R165" s="342"/>
      <c r="S165" s="280"/>
      <c r="T165" s="281"/>
      <c r="U165" s="281"/>
      <c r="V165" s="281"/>
      <c r="W165" s="282"/>
      <c r="X165" s="196" t="s">
        <v>246</v>
      </c>
      <c r="Y165" s="120"/>
      <c r="Z165" s="197"/>
      <c r="AA165" s="173" t="str">
        <f>IF(AA164="","",VLOOKUP(AA164,'様式４－２'!$C$7:$L$48,10,FALSE))</f>
        <v/>
      </c>
      <c r="AB165" s="174" t="str">
        <f>IF(AB164="","",VLOOKUP(AB164,'様式４－２'!$C$7:$L$48,10,FALSE))</f>
        <v/>
      </c>
      <c r="AC165" s="174" t="str">
        <f>IF(AC164="","",VLOOKUP(AC164,'様式４－２'!$C$7:$L$48,10,FALSE))</f>
        <v/>
      </c>
      <c r="AD165" s="174" t="str">
        <f>IF(AD164="","",VLOOKUP(AD164,'様式４－２'!$C$7:$L$48,10,FALSE))</f>
        <v/>
      </c>
      <c r="AE165" s="174" t="str">
        <f>IF(AE164="","",VLOOKUP(AE164,'様式４－２'!$C$7:$L$48,10,FALSE))</f>
        <v/>
      </c>
      <c r="AF165" s="174" t="str">
        <f>IF(AF164="","",VLOOKUP(AF164,'様式４－２'!$C$7:$L$48,10,FALSE))</f>
        <v/>
      </c>
      <c r="AG165" s="175" t="str">
        <f>IF(AG164="","",VLOOKUP(AG164,'様式４－２'!$C$7:$L$48,10,FALSE))</f>
        <v/>
      </c>
      <c r="AH165" s="173" t="str">
        <f>IF(AH164="","",VLOOKUP(AH164,'様式４－２'!$C$7:$L$48,10,FALSE))</f>
        <v/>
      </c>
      <c r="AI165" s="174" t="str">
        <f>IF(AI164="","",VLOOKUP(AI164,'様式４－２'!$C$7:$L$48,10,FALSE))</f>
        <v/>
      </c>
      <c r="AJ165" s="174" t="str">
        <f>IF(AJ164="","",VLOOKUP(AJ164,'様式４－２'!$C$7:$L$48,10,FALSE))</f>
        <v/>
      </c>
      <c r="AK165" s="174" t="str">
        <f>IF(AK164="","",VLOOKUP(AK164,'様式４－２'!$C$7:$L$48,10,FALSE))</f>
        <v/>
      </c>
      <c r="AL165" s="174" t="str">
        <f>IF(AL164="","",VLOOKUP(AL164,'様式４－２'!$C$7:$L$48,10,FALSE))</f>
        <v/>
      </c>
      <c r="AM165" s="174" t="str">
        <f>IF(AM164="","",VLOOKUP(AM164,'様式４－２'!$C$7:$L$48,10,FALSE))</f>
        <v/>
      </c>
      <c r="AN165" s="175" t="str">
        <f>IF(AN164="","",VLOOKUP(AN164,'様式４－２'!$C$7:$L$48,10,FALSE))</f>
        <v/>
      </c>
      <c r="AO165" s="173" t="str">
        <f>IF(AO164="","",VLOOKUP(AO164,'様式４－２'!$C$7:$L$48,10,FALSE))</f>
        <v/>
      </c>
      <c r="AP165" s="174" t="str">
        <f>IF(AP164="","",VLOOKUP(AP164,'様式４－２'!$C$7:$L$48,10,FALSE))</f>
        <v/>
      </c>
      <c r="AQ165" s="174" t="str">
        <f>IF(AQ164="","",VLOOKUP(AQ164,'様式４－２'!$C$7:$L$48,10,FALSE))</f>
        <v/>
      </c>
      <c r="AR165" s="174" t="str">
        <f>IF(AR164="","",VLOOKUP(AR164,'様式４－２'!$C$7:$L$48,10,FALSE))</f>
        <v/>
      </c>
      <c r="AS165" s="174" t="str">
        <f>IF(AS164="","",VLOOKUP(AS164,'様式４－２'!$C$7:$L$48,10,FALSE))</f>
        <v/>
      </c>
      <c r="AT165" s="174" t="str">
        <f>IF(AT164="","",VLOOKUP(AT164,'様式４－２'!$C$7:$L$48,10,FALSE))</f>
        <v/>
      </c>
      <c r="AU165" s="175" t="str">
        <f>IF(AU164="","",VLOOKUP(AU164,'様式４－２'!$C$7:$L$48,10,FALSE))</f>
        <v/>
      </c>
      <c r="AV165" s="173" t="str">
        <f>IF(AV164="","",VLOOKUP(AV164,'様式４－２'!$C$7:$L$48,10,FALSE))</f>
        <v/>
      </c>
      <c r="AW165" s="174" t="str">
        <f>IF(AW164="","",VLOOKUP(AW164,'様式４－２'!$C$7:$L$48,10,FALSE))</f>
        <v/>
      </c>
      <c r="AX165" s="174" t="str">
        <f>IF(AX164="","",VLOOKUP(AX164,'様式４－２'!$C$7:$L$48,10,FALSE))</f>
        <v/>
      </c>
      <c r="AY165" s="174" t="str">
        <f>IF(AY164="","",VLOOKUP(AY164,'様式４－２'!$C$7:$L$48,10,FALSE))</f>
        <v/>
      </c>
      <c r="AZ165" s="174" t="str">
        <f>IF(AZ164="","",VLOOKUP(AZ164,'様式４－２'!$C$7:$L$48,10,FALSE))</f>
        <v/>
      </c>
      <c r="BA165" s="174" t="str">
        <f>IF(BA164="","",VLOOKUP(BA164,'様式４－２'!$C$7:$L$48,10,FALSE))</f>
        <v/>
      </c>
      <c r="BB165" s="175" t="str">
        <f>IF(BB164="","",VLOOKUP(BB164,'様式４－２'!$C$7:$L$48,10,FALSE))</f>
        <v/>
      </c>
      <c r="BC165" s="173" t="str">
        <f>IF(BC164="","",VLOOKUP(BC164,'様式４－２'!$C$7:$L$48,10,FALSE))</f>
        <v/>
      </c>
      <c r="BD165" s="174" t="str">
        <f>IF(BD164="","",VLOOKUP(BD164,'様式４－２'!$C$7:$L$48,10,FALSE))</f>
        <v/>
      </c>
      <c r="BE165" s="174" t="str">
        <f>IF(BE164="","",VLOOKUP(BE164,'様式４－２'!$C$7:$L$48,10,FALSE))</f>
        <v/>
      </c>
      <c r="BF165" s="338">
        <f>IF($BI$4="４週",SUM(AA165:BB165),IF($BI$4="暦月",SUM(AA165:BE165),""))</f>
        <v>0</v>
      </c>
      <c r="BG165" s="339"/>
      <c r="BH165" s="340">
        <f>IF($BI$4="４週",BF165/4,IF($BI$4="暦月",(BF165/($BI$9/7)),""))</f>
        <v>0</v>
      </c>
      <c r="BI165" s="339"/>
      <c r="BJ165" s="335"/>
      <c r="BK165" s="336"/>
      <c r="BL165" s="336"/>
      <c r="BM165" s="336"/>
      <c r="BN165" s="337"/>
    </row>
    <row r="166" spans="2:66" ht="20.25" customHeight="1" x14ac:dyDescent="0.4">
      <c r="B166" s="296">
        <f>B164+1</f>
        <v>75</v>
      </c>
      <c r="C166" s="298"/>
      <c r="D166" s="300"/>
      <c r="E166" s="223"/>
      <c r="F166" s="301"/>
      <c r="G166" s="303"/>
      <c r="H166" s="304"/>
      <c r="I166" s="163"/>
      <c r="J166" s="164"/>
      <c r="K166" s="163"/>
      <c r="L166" s="164"/>
      <c r="M166" s="307"/>
      <c r="N166" s="308"/>
      <c r="O166" s="311"/>
      <c r="P166" s="312"/>
      <c r="Q166" s="312"/>
      <c r="R166" s="304"/>
      <c r="S166" s="280"/>
      <c r="T166" s="281"/>
      <c r="U166" s="281"/>
      <c r="V166" s="281"/>
      <c r="W166" s="282"/>
      <c r="X166" s="195" t="s">
        <v>18</v>
      </c>
      <c r="Y166" s="118"/>
      <c r="Z166" s="119"/>
      <c r="AA166" s="105"/>
      <c r="AB166" s="106"/>
      <c r="AC166" s="106"/>
      <c r="AD166" s="106"/>
      <c r="AE166" s="106"/>
      <c r="AF166" s="106"/>
      <c r="AG166" s="107"/>
      <c r="AH166" s="105"/>
      <c r="AI166" s="106"/>
      <c r="AJ166" s="106"/>
      <c r="AK166" s="106"/>
      <c r="AL166" s="106"/>
      <c r="AM166" s="106"/>
      <c r="AN166" s="107"/>
      <c r="AO166" s="105"/>
      <c r="AP166" s="106"/>
      <c r="AQ166" s="106"/>
      <c r="AR166" s="106"/>
      <c r="AS166" s="106"/>
      <c r="AT166" s="106"/>
      <c r="AU166" s="107"/>
      <c r="AV166" s="105"/>
      <c r="AW166" s="106"/>
      <c r="AX166" s="106"/>
      <c r="AY166" s="106"/>
      <c r="AZ166" s="106"/>
      <c r="BA166" s="106"/>
      <c r="BB166" s="107"/>
      <c r="BC166" s="105"/>
      <c r="BD166" s="106"/>
      <c r="BE166" s="108"/>
      <c r="BF166" s="283"/>
      <c r="BG166" s="284"/>
      <c r="BH166" s="285"/>
      <c r="BI166" s="286"/>
      <c r="BJ166" s="287"/>
      <c r="BK166" s="288"/>
      <c r="BL166" s="288"/>
      <c r="BM166" s="288"/>
      <c r="BN166" s="289"/>
    </row>
    <row r="167" spans="2:66" ht="20.25" customHeight="1" x14ac:dyDescent="0.4">
      <c r="B167" s="297"/>
      <c r="C167" s="299"/>
      <c r="D167" s="302"/>
      <c r="E167" s="223"/>
      <c r="F167" s="301"/>
      <c r="G167" s="341"/>
      <c r="H167" s="342"/>
      <c r="I167" s="207"/>
      <c r="J167" s="208">
        <f>G166</f>
        <v>0</v>
      </c>
      <c r="K167" s="207"/>
      <c r="L167" s="208">
        <f>M166</f>
        <v>0</v>
      </c>
      <c r="M167" s="343"/>
      <c r="N167" s="344"/>
      <c r="O167" s="345"/>
      <c r="P167" s="346"/>
      <c r="Q167" s="346"/>
      <c r="R167" s="342"/>
      <c r="S167" s="280"/>
      <c r="T167" s="281"/>
      <c r="U167" s="281"/>
      <c r="V167" s="281"/>
      <c r="W167" s="282"/>
      <c r="X167" s="196" t="s">
        <v>246</v>
      </c>
      <c r="Y167" s="120"/>
      <c r="Z167" s="197"/>
      <c r="AA167" s="173" t="str">
        <f>IF(AA166="","",VLOOKUP(AA166,'様式４－２'!$C$7:$L$48,10,FALSE))</f>
        <v/>
      </c>
      <c r="AB167" s="174" t="str">
        <f>IF(AB166="","",VLOOKUP(AB166,'様式４－２'!$C$7:$L$48,10,FALSE))</f>
        <v/>
      </c>
      <c r="AC167" s="174" t="str">
        <f>IF(AC166="","",VLOOKUP(AC166,'様式４－２'!$C$7:$L$48,10,FALSE))</f>
        <v/>
      </c>
      <c r="AD167" s="174" t="str">
        <f>IF(AD166="","",VLOOKUP(AD166,'様式４－２'!$C$7:$L$48,10,FALSE))</f>
        <v/>
      </c>
      <c r="AE167" s="174" t="str">
        <f>IF(AE166="","",VLOOKUP(AE166,'様式４－２'!$C$7:$L$48,10,FALSE))</f>
        <v/>
      </c>
      <c r="AF167" s="174" t="str">
        <f>IF(AF166="","",VLOOKUP(AF166,'様式４－２'!$C$7:$L$48,10,FALSE))</f>
        <v/>
      </c>
      <c r="AG167" s="175" t="str">
        <f>IF(AG166="","",VLOOKUP(AG166,'様式４－２'!$C$7:$L$48,10,FALSE))</f>
        <v/>
      </c>
      <c r="AH167" s="173" t="str">
        <f>IF(AH166="","",VLOOKUP(AH166,'様式４－２'!$C$7:$L$48,10,FALSE))</f>
        <v/>
      </c>
      <c r="AI167" s="174" t="str">
        <f>IF(AI166="","",VLOOKUP(AI166,'様式４－２'!$C$7:$L$48,10,FALSE))</f>
        <v/>
      </c>
      <c r="AJ167" s="174" t="str">
        <f>IF(AJ166="","",VLOOKUP(AJ166,'様式４－２'!$C$7:$L$48,10,FALSE))</f>
        <v/>
      </c>
      <c r="AK167" s="174" t="str">
        <f>IF(AK166="","",VLOOKUP(AK166,'様式４－２'!$C$7:$L$48,10,FALSE))</f>
        <v/>
      </c>
      <c r="AL167" s="174" t="str">
        <f>IF(AL166="","",VLOOKUP(AL166,'様式４－２'!$C$7:$L$48,10,FALSE))</f>
        <v/>
      </c>
      <c r="AM167" s="174" t="str">
        <f>IF(AM166="","",VLOOKUP(AM166,'様式４－２'!$C$7:$L$48,10,FALSE))</f>
        <v/>
      </c>
      <c r="AN167" s="175" t="str">
        <f>IF(AN166="","",VLOOKUP(AN166,'様式４－２'!$C$7:$L$48,10,FALSE))</f>
        <v/>
      </c>
      <c r="AO167" s="173" t="str">
        <f>IF(AO166="","",VLOOKUP(AO166,'様式４－２'!$C$7:$L$48,10,FALSE))</f>
        <v/>
      </c>
      <c r="AP167" s="174" t="str">
        <f>IF(AP166="","",VLOOKUP(AP166,'様式４－２'!$C$7:$L$48,10,FALSE))</f>
        <v/>
      </c>
      <c r="AQ167" s="174" t="str">
        <f>IF(AQ166="","",VLOOKUP(AQ166,'様式４－２'!$C$7:$L$48,10,FALSE))</f>
        <v/>
      </c>
      <c r="AR167" s="174" t="str">
        <f>IF(AR166="","",VLOOKUP(AR166,'様式４－２'!$C$7:$L$48,10,FALSE))</f>
        <v/>
      </c>
      <c r="AS167" s="174" t="str">
        <f>IF(AS166="","",VLOOKUP(AS166,'様式４－２'!$C$7:$L$48,10,FALSE))</f>
        <v/>
      </c>
      <c r="AT167" s="174" t="str">
        <f>IF(AT166="","",VLOOKUP(AT166,'様式４－２'!$C$7:$L$48,10,FALSE))</f>
        <v/>
      </c>
      <c r="AU167" s="175" t="str">
        <f>IF(AU166="","",VLOOKUP(AU166,'様式４－２'!$C$7:$L$48,10,FALSE))</f>
        <v/>
      </c>
      <c r="AV167" s="173" t="str">
        <f>IF(AV166="","",VLOOKUP(AV166,'様式４－２'!$C$7:$L$48,10,FALSE))</f>
        <v/>
      </c>
      <c r="AW167" s="174" t="str">
        <f>IF(AW166="","",VLOOKUP(AW166,'様式４－２'!$C$7:$L$48,10,FALSE))</f>
        <v/>
      </c>
      <c r="AX167" s="174" t="str">
        <f>IF(AX166="","",VLOOKUP(AX166,'様式４－２'!$C$7:$L$48,10,FALSE))</f>
        <v/>
      </c>
      <c r="AY167" s="174" t="str">
        <f>IF(AY166="","",VLOOKUP(AY166,'様式４－２'!$C$7:$L$48,10,FALSE))</f>
        <v/>
      </c>
      <c r="AZ167" s="174" t="str">
        <f>IF(AZ166="","",VLOOKUP(AZ166,'様式４－２'!$C$7:$L$48,10,FALSE))</f>
        <v/>
      </c>
      <c r="BA167" s="174" t="str">
        <f>IF(BA166="","",VLOOKUP(BA166,'様式４－２'!$C$7:$L$48,10,FALSE))</f>
        <v/>
      </c>
      <c r="BB167" s="175" t="str">
        <f>IF(BB166="","",VLOOKUP(BB166,'様式４－２'!$C$7:$L$48,10,FALSE))</f>
        <v/>
      </c>
      <c r="BC167" s="173" t="str">
        <f>IF(BC166="","",VLOOKUP(BC166,'様式４－２'!$C$7:$L$48,10,FALSE))</f>
        <v/>
      </c>
      <c r="BD167" s="174" t="str">
        <f>IF(BD166="","",VLOOKUP(BD166,'様式４－２'!$C$7:$L$48,10,FALSE))</f>
        <v/>
      </c>
      <c r="BE167" s="174" t="str">
        <f>IF(BE166="","",VLOOKUP(BE166,'様式４－２'!$C$7:$L$48,10,FALSE))</f>
        <v/>
      </c>
      <c r="BF167" s="338">
        <f>IF($BI$4="４週",SUM(AA167:BB167),IF($BI$4="暦月",SUM(AA167:BE167),""))</f>
        <v>0</v>
      </c>
      <c r="BG167" s="339"/>
      <c r="BH167" s="340">
        <f>IF($BI$4="４週",BF167/4,IF($BI$4="暦月",(BF167/($BI$9/7)),""))</f>
        <v>0</v>
      </c>
      <c r="BI167" s="339"/>
      <c r="BJ167" s="335"/>
      <c r="BK167" s="336"/>
      <c r="BL167" s="336"/>
      <c r="BM167" s="336"/>
      <c r="BN167" s="337"/>
    </row>
    <row r="168" spans="2:66" ht="20.25" customHeight="1" x14ac:dyDescent="0.4">
      <c r="B168" s="296">
        <f>B166+1</f>
        <v>76</v>
      </c>
      <c r="C168" s="298"/>
      <c r="D168" s="300"/>
      <c r="E168" s="223"/>
      <c r="F168" s="301"/>
      <c r="G168" s="303"/>
      <c r="H168" s="304"/>
      <c r="I168" s="163"/>
      <c r="J168" s="164"/>
      <c r="K168" s="163"/>
      <c r="L168" s="164"/>
      <c r="M168" s="307"/>
      <c r="N168" s="308"/>
      <c r="O168" s="311"/>
      <c r="P168" s="312"/>
      <c r="Q168" s="312"/>
      <c r="R168" s="304"/>
      <c r="S168" s="280"/>
      <c r="T168" s="281"/>
      <c r="U168" s="281"/>
      <c r="V168" s="281"/>
      <c r="W168" s="282"/>
      <c r="X168" s="195" t="s">
        <v>18</v>
      </c>
      <c r="Y168" s="118"/>
      <c r="Z168" s="119"/>
      <c r="AA168" s="105"/>
      <c r="AB168" s="106"/>
      <c r="AC168" s="106"/>
      <c r="AD168" s="106"/>
      <c r="AE168" s="106"/>
      <c r="AF168" s="106"/>
      <c r="AG168" s="107"/>
      <c r="AH168" s="105"/>
      <c r="AI168" s="106"/>
      <c r="AJ168" s="106"/>
      <c r="AK168" s="106"/>
      <c r="AL168" s="106"/>
      <c r="AM168" s="106"/>
      <c r="AN168" s="107"/>
      <c r="AO168" s="105"/>
      <c r="AP168" s="106"/>
      <c r="AQ168" s="106"/>
      <c r="AR168" s="106"/>
      <c r="AS168" s="106"/>
      <c r="AT168" s="106"/>
      <c r="AU168" s="107"/>
      <c r="AV168" s="105"/>
      <c r="AW168" s="106"/>
      <c r="AX168" s="106"/>
      <c r="AY168" s="106"/>
      <c r="AZ168" s="106"/>
      <c r="BA168" s="106"/>
      <c r="BB168" s="107"/>
      <c r="BC168" s="105"/>
      <c r="BD168" s="106"/>
      <c r="BE168" s="108"/>
      <c r="BF168" s="283"/>
      <c r="BG168" s="284"/>
      <c r="BH168" s="285"/>
      <c r="BI168" s="286"/>
      <c r="BJ168" s="287"/>
      <c r="BK168" s="288"/>
      <c r="BL168" s="288"/>
      <c r="BM168" s="288"/>
      <c r="BN168" s="289"/>
    </row>
    <row r="169" spans="2:66" ht="20.25" customHeight="1" x14ac:dyDescent="0.4">
      <c r="B169" s="297"/>
      <c r="C169" s="299"/>
      <c r="D169" s="302"/>
      <c r="E169" s="223"/>
      <c r="F169" s="301"/>
      <c r="G169" s="341"/>
      <c r="H169" s="342"/>
      <c r="I169" s="207"/>
      <c r="J169" s="208">
        <f>G168</f>
        <v>0</v>
      </c>
      <c r="K169" s="207"/>
      <c r="L169" s="208">
        <f>M168</f>
        <v>0</v>
      </c>
      <c r="M169" s="343"/>
      <c r="N169" s="344"/>
      <c r="O169" s="345"/>
      <c r="P169" s="346"/>
      <c r="Q169" s="346"/>
      <c r="R169" s="342"/>
      <c r="S169" s="280"/>
      <c r="T169" s="281"/>
      <c r="U169" s="281"/>
      <c r="V169" s="281"/>
      <c r="W169" s="282"/>
      <c r="X169" s="196" t="s">
        <v>246</v>
      </c>
      <c r="Y169" s="120"/>
      <c r="Z169" s="197"/>
      <c r="AA169" s="173" t="str">
        <f>IF(AA168="","",VLOOKUP(AA168,'様式４－２'!$C$7:$L$48,10,FALSE))</f>
        <v/>
      </c>
      <c r="AB169" s="174" t="str">
        <f>IF(AB168="","",VLOOKUP(AB168,'様式４－２'!$C$7:$L$48,10,FALSE))</f>
        <v/>
      </c>
      <c r="AC169" s="174" t="str">
        <f>IF(AC168="","",VLOOKUP(AC168,'様式４－２'!$C$7:$L$48,10,FALSE))</f>
        <v/>
      </c>
      <c r="AD169" s="174" t="str">
        <f>IF(AD168="","",VLOOKUP(AD168,'様式４－２'!$C$7:$L$48,10,FALSE))</f>
        <v/>
      </c>
      <c r="AE169" s="174" t="str">
        <f>IF(AE168="","",VLOOKUP(AE168,'様式４－２'!$C$7:$L$48,10,FALSE))</f>
        <v/>
      </c>
      <c r="AF169" s="174" t="str">
        <f>IF(AF168="","",VLOOKUP(AF168,'様式４－２'!$C$7:$L$48,10,FALSE))</f>
        <v/>
      </c>
      <c r="AG169" s="175" t="str">
        <f>IF(AG168="","",VLOOKUP(AG168,'様式４－２'!$C$7:$L$48,10,FALSE))</f>
        <v/>
      </c>
      <c r="AH169" s="173" t="str">
        <f>IF(AH168="","",VLOOKUP(AH168,'様式４－２'!$C$7:$L$48,10,FALSE))</f>
        <v/>
      </c>
      <c r="AI169" s="174" t="str">
        <f>IF(AI168="","",VLOOKUP(AI168,'様式４－２'!$C$7:$L$48,10,FALSE))</f>
        <v/>
      </c>
      <c r="AJ169" s="174" t="str">
        <f>IF(AJ168="","",VLOOKUP(AJ168,'様式４－２'!$C$7:$L$48,10,FALSE))</f>
        <v/>
      </c>
      <c r="AK169" s="174" t="str">
        <f>IF(AK168="","",VLOOKUP(AK168,'様式４－２'!$C$7:$L$48,10,FALSE))</f>
        <v/>
      </c>
      <c r="AL169" s="174" t="str">
        <f>IF(AL168="","",VLOOKUP(AL168,'様式４－２'!$C$7:$L$48,10,FALSE))</f>
        <v/>
      </c>
      <c r="AM169" s="174" t="str">
        <f>IF(AM168="","",VLOOKUP(AM168,'様式４－２'!$C$7:$L$48,10,FALSE))</f>
        <v/>
      </c>
      <c r="AN169" s="175" t="str">
        <f>IF(AN168="","",VLOOKUP(AN168,'様式４－２'!$C$7:$L$48,10,FALSE))</f>
        <v/>
      </c>
      <c r="AO169" s="173" t="str">
        <f>IF(AO168="","",VLOOKUP(AO168,'様式４－２'!$C$7:$L$48,10,FALSE))</f>
        <v/>
      </c>
      <c r="AP169" s="174" t="str">
        <f>IF(AP168="","",VLOOKUP(AP168,'様式４－２'!$C$7:$L$48,10,FALSE))</f>
        <v/>
      </c>
      <c r="AQ169" s="174" t="str">
        <f>IF(AQ168="","",VLOOKUP(AQ168,'様式４－２'!$C$7:$L$48,10,FALSE))</f>
        <v/>
      </c>
      <c r="AR169" s="174" t="str">
        <f>IF(AR168="","",VLOOKUP(AR168,'様式４－２'!$C$7:$L$48,10,FALSE))</f>
        <v/>
      </c>
      <c r="AS169" s="174" t="str">
        <f>IF(AS168="","",VLOOKUP(AS168,'様式４－２'!$C$7:$L$48,10,FALSE))</f>
        <v/>
      </c>
      <c r="AT169" s="174" t="str">
        <f>IF(AT168="","",VLOOKUP(AT168,'様式４－２'!$C$7:$L$48,10,FALSE))</f>
        <v/>
      </c>
      <c r="AU169" s="175" t="str">
        <f>IF(AU168="","",VLOOKUP(AU168,'様式４－２'!$C$7:$L$48,10,FALSE))</f>
        <v/>
      </c>
      <c r="AV169" s="173" t="str">
        <f>IF(AV168="","",VLOOKUP(AV168,'様式４－２'!$C$7:$L$48,10,FALSE))</f>
        <v/>
      </c>
      <c r="AW169" s="174" t="str">
        <f>IF(AW168="","",VLOOKUP(AW168,'様式４－２'!$C$7:$L$48,10,FALSE))</f>
        <v/>
      </c>
      <c r="AX169" s="174" t="str">
        <f>IF(AX168="","",VLOOKUP(AX168,'様式４－２'!$C$7:$L$48,10,FALSE))</f>
        <v/>
      </c>
      <c r="AY169" s="174" t="str">
        <f>IF(AY168="","",VLOOKUP(AY168,'様式４－２'!$C$7:$L$48,10,FALSE))</f>
        <v/>
      </c>
      <c r="AZ169" s="174" t="str">
        <f>IF(AZ168="","",VLOOKUP(AZ168,'様式４－２'!$C$7:$L$48,10,FALSE))</f>
        <v/>
      </c>
      <c r="BA169" s="174" t="str">
        <f>IF(BA168="","",VLOOKUP(BA168,'様式４－２'!$C$7:$L$48,10,FALSE))</f>
        <v/>
      </c>
      <c r="BB169" s="175" t="str">
        <f>IF(BB168="","",VLOOKUP(BB168,'様式４－２'!$C$7:$L$48,10,FALSE))</f>
        <v/>
      </c>
      <c r="BC169" s="173" t="str">
        <f>IF(BC168="","",VLOOKUP(BC168,'様式４－２'!$C$7:$L$48,10,FALSE))</f>
        <v/>
      </c>
      <c r="BD169" s="174" t="str">
        <f>IF(BD168="","",VLOOKUP(BD168,'様式４－２'!$C$7:$L$48,10,FALSE))</f>
        <v/>
      </c>
      <c r="BE169" s="174" t="str">
        <f>IF(BE168="","",VLOOKUP(BE168,'様式４－２'!$C$7:$L$48,10,FALSE))</f>
        <v/>
      </c>
      <c r="BF169" s="338">
        <f>IF($BI$4="４週",SUM(AA169:BB169),IF($BI$4="暦月",SUM(AA169:BE169),""))</f>
        <v>0</v>
      </c>
      <c r="BG169" s="339"/>
      <c r="BH169" s="340">
        <f>IF($BI$4="４週",BF169/4,IF($BI$4="暦月",(BF169/($BI$9/7)),""))</f>
        <v>0</v>
      </c>
      <c r="BI169" s="339"/>
      <c r="BJ169" s="335"/>
      <c r="BK169" s="336"/>
      <c r="BL169" s="336"/>
      <c r="BM169" s="336"/>
      <c r="BN169" s="337"/>
    </row>
    <row r="170" spans="2:66" ht="20.25" customHeight="1" x14ac:dyDescent="0.4">
      <c r="B170" s="296">
        <f>B168+1</f>
        <v>77</v>
      </c>
      <c r="C170" s="298"/>
      <c r="D170" s="300"/>
      <c r="E170" s="223"/>
      <c r="F170" s="301"/>
      <c r="G170" s="303"/>
      <c r="H170" s="304"/>
      <c r="I170" s="163"/>
      <c r="J170" s="164"/>
      <c r="K170" s="163"/>
      <c r="L170" s="164"/>
      <c r="M170" s="307"/>
      <c r="N170" s="308"/>
      <c r="O170" s="311"/>
      <c r="P170" s="312"/>
      <c r="Q170" s="312"/>
      <c r="R170" s="304"/>
      <c r="S170" s="280"/>
      <c r="T170" s="281"/>
      <c r="U170" s="281"/>
      <c r="V170" s="281"/>
      <c r="W170" s="282"/>
      <c r="X170" s="195" t="s">
        <v>18</v>
      </c>
      <c r="Y170" s="118"/>
      <c r="Z170" s="119"/>
      <c r="AA170" s="105"/>
      <c r="AB170" s="106"/>
      <c r="AC170" s="106"/>
      <c r="AD170" s="106"/>
      <c r="AE170" s="106"/>
      <c r="AF170" s="106"/>
      <c r="AG170" s="107"/>
      <c r="AH170" s="105"/>
      <c r="AI170" s="106"/>
      <c r="AJ170" s="106"/>
      <c r="AK170" s="106"/>
      <c r="AL170" s="106"/>
      <c r="AM170" s="106"/>
      <c r="AN170" s="107"/>
      <c r="AO170" s="105"/>
      <c r="AP170" s="106"/>
      <c r="AQ170" s="106"/>
      <c r="AR170" s="106"/>
      <c r="AS170" s="106"/>
      <c r="AT170" s="106"/>
      <c r="AU170" s="107"/>
      <c r="AV170" s="105"/>
      <c r="AW170" s="106"/>
      <c r="AX170" s="106"/>
      <c r="AY170" s="106"/>
      <c r="AZ170" s="106"/>
      <c r="BA170" s="106"/>
      <c r="BB170" s="107"/>
      <c r="BC170" s="105"/>
      <c r="BD170" s="106"/>
      <c r="BE170" s="108"/>
      <c r="BF170" s="283"/>
      <c r="BG170" s="284"/>
      <c r="BH170" s="285"/>
      <c r="BI170" s="286"/>
      <c r="BJ170" s="287"/>
      <c r="BK170" s="288"/>
      <c r="BL170" s="288"/>
      <c r="BM170" s="288"/>
      <c r="BN170" s="289"/>
    </row>
    <row r="171" spans="2:66" ht="20.25" customHeight="1" x14ac:dyDescent="0.4">
      <c r="B171" s="297"/>
      <c r="C171" s="299"/>
      <c r="D171" s="302"/>
      <c r="E171" s="223"/>
      <c r="F171" s="301"/>
      <c r="G171" s="341"/>
      <c r="H171" s="342"/>
      <c r="I171" s="207"/>
      <c r="J171" s="208">
        <f>G170</f>
        <v>0</v>
      </c>
      <c r="K171" s="207"/>
      <c r="L171" s="208">
        <f>M170</f>
        <v>0</v>
      </c>
      <c r="M171" s="343"/>
      <c r="N171" s="344"/>
      <c r="O171" s="345"/>
      <c r="P171" s="346"/>
      <c r="Q171" s="346"/>
      <c r="R171" s="342"/>
      <c r="S171" s="280"/>
      <c r="T171" s="281"/>
      <c r="U171" s="281"/>
      <c r="V171" s="281"/>
      <c r="W171" s="282"/>
      <c r="X171" s="196" t="s">
        <v>246</v>
      </c>
      <c r="Y171" s="120"/>
      <c r="Z171" s="197"/>
      <c r="AA171" s="173" t="str">
        <f>IF(AA170="","",VLOOKUP(AA170,'様式４－２'!$C$7:$L$48,10,FALSE))</f>
        <v/>
      </c>
      <c r="AB171" s="174" t="str">
        <f>IF(AB170="","",VLOOKUP(AB170,'様式４－２'!$C$7:$L$48,10,FALSE))</f>
        <v/>
      </c>
      <c r="AC171" s="174" t="str">
        <f>IF(AC170="","",VLOOKUP(AC170,'様式４－２'!$C$7:$L$48,10,FALSE))</f>
        <v/>
      </c>
      <c r="AD171" s="174" t="str">
        <f>IF(AD170="","",VLOOKUP(AD170,'様式４－２'!$C$7:$L$48,10,FALSE))</f>
        <v/>
      </c>
      <c r="AE171" s="174" t="str">
        <f>IF(AE170="","",VLOOKUP(AE170,'様式４－２'!$C$7:$L$48,10,FALSE))</f>
        <v/>
      </c>
      <c r="AF171" s="174" t="str">
        <f>IF(AF170="","",VLOOKUP(AF170,'様式４－２'!$C$7:$L$48,10,FALSE))</f>
        <v/>
      </c>
      <c r="AG171" s="175" t="str">
        <f>IF(AG170="","",VLOOKUP(AG170,'様式４－２'!$C$7:$L$48,10,FALSE))</f>
        <v/>
      </c>
      <c r="AH171" s="173" t="str">
        <f>IF(AH170="","",VLOOKUP(AH170,'様式４－２'!$C$7:$L$48,10,FALSE))</f>
        <v/>
      </c>
      <c r="AI171" s="174" t="str">
        <f>IF(AI170="","",VLOOKUP(AI170,'様式４－２'!$C$7:$L$48,10,FALSE))</f>
        <v/>
      </c>
      <c r="AJ171" s="174" t="str">
        <f>IF(AJ170="","",VLOOKUP(AJ170,'様式４－２'!$C$7:$L$48,10,FALSE))</f>
        <v/>
      </c>
      <c r="AK171" s="174" t="str">
        <f>IF(AK170="","",VLOOKUP(AK170,'様式４－２'!$C$7:$L$48,10,FALSE))</f>
        <v/>
      </c>
      <c r="AL171" s="174" t="str">
        <f>IF(AL170="","",VLOOKUP(AL170,'様式４－２'!$C$7:$L$48,10,FALSE))</f>
        <v/>
      </c>
      <c r="AM171" s="174" t="str">
        <f>IF(AM170="","",VLOOKUP(AM170,'様式４－２'!$C$7:$L$48,10,FALSE))</f>
        <v/>
      </c>
      <c r="AN171" s="175" t="str">
        <f>IF(AN170="","",VLOOKUP(AN170,'様式４－２'!$C$7:$L$48,10,FALSE))</f>
        <v/>
      </c>
      <c r="AO171" s="173" t="str">
        <f>IF(AO170="","",VLOOKUP(AO170,'様式４－２'!$C$7:$L$48,10,FALSE))</f>
        <v/>
      </c>
      <c r="AP171" s="174" t="str">
        <f>IF(AP170="","",VLOOKUP(AP170,'様式４－２'!$C$7:$L$48,10,FALSE))</f>
        <v/>
      </c>
      <c r="AQ171" s="174" t="str">
        <f>IF(AQ170="","",VLOOKUP(AQ170,'様式４－２'!$C$7:$L$48,10,FALSE))</f>
        <v/>
      </c>
      <c r="AR171" s="174" t="str">
        <f>IF(AR170="","",VLOOKUP(AR170,'様式４－２'!$C$7:$L$48,10,FALSE))</f>
        <v/>
      </c>
      <c r="AS171" s="174" t="str">
        <f>IF(AS170="","",VLOOKUP(AS170,'様式４－２'!$C$7:$L$48,10,FALSE))</f>
        <v/>
      </c>
      <c r="AT171" s="174" t="str">
        <f>IF(AT170="","",VLOOKUP(AT170,'様式４－２'!$C$7:$L$48,10,FALSE))</f>
        <v/>
      </c>
      <c r="AU171" s="175" t="str">
        <f>IF(AU170="","",VLOOKUP(AU170,'様式４－２'!$C$7:$L$48,10,FALSE))</f>
        <v/>
      </c>
      <c r="AV171" s="173" t="str">
        <f>IF(AV170="","",VLOOKUP(AV170,'様式４－２'!$C$7:$L$48,10,FALSE))</f>
        <v/>
      </c>
      <c r="AW171" s="174" t="str">
        <f>IF(AW170="","",VLOOKUP(AW170,'様式４－２'!$C$7:$L$48,10,FALSE))</f>
        <v/>
      </c>
      <c r="AX171" s="174" t="str">
        <f>IF(AX170="","",VLOOKUP(AX170,'様式４－２'!$C$7:$L$48,10,FALSE))</f>
        <v/>
      </c>
      <c r="AY171" s="174" t="str">
        <f>IF(AY170="","",VLOOKUP(AY170,'様式４－２'!$C$7:$L$48,10,FALSE))</f>
        <v/>
      </c>
      <c r="AZ171" s="174" t="str">
        <f>IF(AZ170="","",VLOOKUP(AZ170,'様式４－２'!$C$7:$L$48,10,FALSE))</f>
        <v/>
      </c>
      <c r="BA171" s="174" t="str">
        <f>IF(BA170="","",VLOOKUP(BA170,'様式４－２'!$C$7:$L$48,10,FALSE))</f>
        <v/>
      </c>
      <c r="BB171" s="175" t="str">
        <f>IF(BB170="","",VLOOKUP(BB170,'様式４－２'!$C$7:$L$48,10,FALSE))</f>
        <v/>
      </c>
      <c r="BC171" s="173" t="str">
        <f>IF(BC170="","",VLOOKUP(BC170,'様式４－２'!$C$7:$L$48,10,FALSE))</f>
        <v/>
      </c>
      <c r="BD171" s="174" t="str">
        <f>IF(BD170="","",VLOOKUP(BD170,'様式４－２'!$C$7:$L$48,10,FALSE))</f>
        <v/>
      </c>
      <c r="BE171" s="174" t="str">
        <f>IF(BE170="","",VLOOKUP(BE170,'様式４－２'!$C$7:$L$48,10,FALSE))</f>
        <v/>
      </c>
      <c r="BF171" s="338">
        <f>IF($BI$4="４週",SUM(AA171:BB171),IF($BI$4="暦月",SUM(AA171:BE171),""))</f>
        <v>0</v>
      </c>
      <c r="BG171" s="339"/>
      <c r="BH171" s="340">
        <f>IF($BI$4="４週",BF171/4,IF($BI$4="暦月",(BF171/($BI$9/7)),""))</f>
        <v>0</v>
      </c>
      <c r="BI171" s="339"/>
      <c r="BJ171" s="335"/>
      <c r="BK171" s="336"/>
      <c r="BL171" s="336"/>
      <c r="BM171" s="336"/>
      <c r="BN171" s="337"/>
    </row>
    <row r="172" spans="2:66" ht="20.25" customHeight="1" x14ac:dyDescent="0.4">
      <c r="B172" s="296">
        <f>B170+1</f>
        <v>78</v>
      </c>
      <c r="C172" s="298"/>
      <c r="D172" s="300"/>
      <c r="E172" s="223"/>
      <c r="F172" s="301"/>
      <c r="G172" s="303"/>
      <c r="H172" s="304"/>
      <c r="I172" s="163"/>
      <c r="J172" s="164"/>
      <c r="K172" s="163"/>
      <c r="L172" s="164"/>
      <c r="M172" s="307"/>
      <c r="N172" s="308"/>
      <c r="O172" s="311"/>
      <c r="P172" s="312"/>
      <c r="Q172" s="312"/>
      <c r="R172" s="304"/>
      <c r="S172" s="280"/>
      <c r="T172" s="281"/>
      <c r="U172" s="281"/>
      <c r="V172" s="281"/>
      <c r="W172" s="282"/>
      <c r="X172" s="195" t="s">
        <v>18</v>
      </c>
      <c r="Y172" s="118"/>
      <c r="Z172" s="119"/>
      <c r="AA172" s="105"/>
      <c r="AB172" s="106"/>
      <c r="AC172" s="106"/>
      <c r="AD172" s="106"/>
      <c r="AE172" s="106"/>
      <c r="AF172" s="106"/>
      <c r="AG172" s="107"/>
      <c r="AH172" s="105"/>
      <c r="AI172" s="106"/>
      <c r="AJ172" s="106"/>
      <c r="AK172" s="106"/>
      <c r="AL172" s="106"/>
      <c r="AM172" s="106"/>
      <c r="AN172" s="107"/>
      <c r="AO172" s="105"/>
      <c r="AP172" s="106"/>
      <c r="AQ172" s="106"/>
      <c r="AR172" s="106"/>
      <c r="AS172" s="106"/>
      <c r="AT172" s="106"/>
      <c r="AU172" s="107"/>
      <c r="AV172" s="105"/>
      <c r="AW172" s="106"/>
      <c r="AX172" s="106"/>
      <c r="AY172" s="106"/>
      <c r="AZ172" s="106"/>
      <c r="BA172" s="106"/>
      <c r="BB172" s="107"/>
      <c r="BC172" s="105"/>
      <c r="BD172" s="106"/>
      <c r="BE172" s="108"/>
      <c r="BF172" s="283"/>
      <c r="BG172" s="284"/>
      <c r="BH172" s="285"/>
      <c r="BI172" s="286"/>
      <c r="BJ172" s="287"/>
      <c r="BK172" s="288"/>
      <c r="BL172" s="288"/>
      <c r="BM172" s="288"/>
      <c r="BN172" s="289"/>
    </row>
    <row r="173" spans="2:66" ht="20.25" customHeight="1" x14ac:dyDescent="0.4">
      <c r="B173" s="297"/>
      <c r="C173" s="299"/>
      <c r="D173" s="302"/>
      <c r="E173" s="223"/>
      <c r="F173" s="301"/>
      <c r="G173" s="341"/>
      <c r="H173" s="342"/>
      <c r="I173" s="207"/>
      <c r="J173" s="208">
        <f>G172</f>
        <v>0</v>
      </c>
      <c r="K173" s="207"/>
      <c r="L173" s="208">
        <f>M172</f>
        <v>0</v>
      </c>
      <c r="M173" s="343"/>
      <c r="N173" s="344"/>
      <c r="O173" s="345"/>
      <c r="P173" s="346"/>
      <c r="Q173" s="346"/>
      <c r="R173" s="342"/>
      <c r="S173" s="280"/>
      <c r="T173" s="281"/>
      <c r="U173" s="281"/>
      <c r="V173" s="281"/>
      <c r="W173" s="282"/>
      <c r="X173" s="196" t="s">
        <v>246</v>
      </c>
      <c r="Y173" s="120"/>
      <c r="Z173" s="197"/>
      <c r="AA173" s="173" t="str">
        <f>IF(AA172="","",VLOOKUP(AA172,'様式４－２'!$C$7:$L$48,10,FALSE))</f>
        <v/>
      </c>
      <c r="AB173" s="174" t="str">
        <f>IF(AB172="","",VLOOKUP(AB172,'様式４－２'!$C$7:$L$48,10,FALSE))</f>
        <v/>
      </c>
      <c r="AC173" s="174" t="str">
        <f>IF(AC172="","",VLOOKUP(AC172,'様式４－２'!$C$7:$L$48,10,FALSE))</f>
        <v/>
      </c>
      <c r="AD173" s="174" t="str">
        <f>IF(AD172="","",VLOOKUP(AD172,'様式４－２'!$C$7:$L$48,10,FALSE))</f>
        <v/>
      </c>
      <c r="AE173" s="174" t="str">
        <f>IF(AE172="","",VLOOKUP(AE172,'様式４－２'!$C$7:$L$48,10,FALSE))</f>
        <v/>
      </c>
      <c r="AF173" s="174" t="str">
        <f>IF(AF172="","",VLOOKUP(AF172,'様式４－２'!$C$7:$L$48,10,FALSE))</f>
        <v/>
      </c>
      <c r="AG173" s="175" t="str">
        <f>IF(AG172="","",VLOOKUP(AG172,'様式４－２'!$C$7:$L$48,10,FALSE))</f>
        <v/>
      </c>
      <c r="AH173" s="173" t="str">
        <f>IF(AH172="","",VLOOKUP(AH172,'様式４－２'!$C$7:$L$48,10,FALSE))</f>
        <v/>
      </c>
      <c r="AI173" s="174" t="str">
        <f>IF(AI172="","",VLOOKUP(AI172,'様式４－２'!$C$7:$L$48,10,FALSE))</f>
        <v/>
      </c>
      <c r="AJ173" s="174" t="str">
        <f>IF(AJ172="","",VLOOKUP(AJ172,'様式４－２'!$C$7:$L$48,10,FALSE))</f>
        <v/>
      </c>
      <c r="AK173" s="174" t="str">
        <f>IF(AK172="","",VLOOKUP(AK172,'様式４－２'!$C$7:$L$48,10,FALSE))</f>
        <v/>
      </c>
      <c r="AL173" s="174" t="str">
        <f>IF(AL172="","",VLOOKUP(AL172,'様式４－２'!$C$7:$L$48,10,FALSE))</f>
        <v/>
      </c>
      <c r="AM173" s="174" t="str">
        <f>IF(AM172="","",VLOOKUP(AM172,'様式４－２'!$C$7:$L$48,10,FALSE))</f>
        <v/>
      </c>
      <c r="AN173" s="175" t="str">
        <f>IF(AN172="","",VLOOKUP(AN172,'様式４－２'!$C$7:$L$48,10,FALSE))</f>
        <v/>
      </c>
      <c r="AO173" s="173" t="str">
        <f>IF(AO172="","",VLOOKUP(AO172,'様式４－２'!$C$7:$L$48,10,FALSE))</f>
        <v/>
      </c>
      <c r="AP173" s="174" t="str">
        <f>IF(AP172="","",VLOOKUP(AP172,'様式４－２'!$C$7:$L$48,10,FALSE))</f>
        <v/>
      </c>
      <c r="AQ173" s="174" t="str">
        <f>IF(AQ172="","",VLOOKUP(AQ172,'様式４－２'!$C$7:$L$48,10,FALSE))</f>
        <v/>
      </c>
      <c r="AR173" s="174" t="str">
        <f>IF(AR172="","",VLOOKUP(AR172,'様式４－２'!$C$7:$L$48,10,FALSE))</f>
        <v/>
      </c>
      <c r="AS173" s="174" t="str">
        <f>IF(AS172="","",VLOOKUP(AS172,'様式４－２'!$C$7:$L$48,10,FALSE))</f>
        <v/>
      </c>
      <c r="AT173" s="174" t="str">
        <f>IF(AT172="","",VLOOKUP(AT172,'様式４－２'!$C$7:$L$48,10,FALSE))</f>
        <v/>
      </c>
      <c r="AU173" s="175" t="str">
        <f>IF(AU172="","",VLOOKUP(AU172,'様式４－２'!$C$7:$L$48,10,FALSE))</f>
        <v/>
      </c>
      <c r="AV173" s="173" t="str">
        <f>IF(AV172="","",VLOOKUP(AV172,'様式４－２'!$C$7:$L$48,10,FALSE))</f>
        <v/>
      </c>
      <c r="AW173" s="174" t="str">
        <f>IF(AW172="","",VLOOKUP(AW172,'様式４－２'!$C$7:$L$48,10,FALSE))</f>
        <v/>
      </c>
      <c r="AX173" s="174" t="str">
        <f>IF(AX172="","",VLOOKUP(AX172,'様式４－２'!$C$7:$L$48,10,FALSE))</f>
        <v/>
      </c>
      <c r="AY173" s="174" t="str">
        <f>IF(AY172="","",VLOOKUP(AY172,'様式４－２'!$C$7:$L$48,10,FALSE))</f>
        <v/>
      </c>
      <c r="AZ173" s="174" t="str">
        <f>IF(AZ172="","",VLOOKUP(AZ172,'様式４－２'!$C$7:$L$48,10,FALSE))</f>
        <v/>
      </c>
      <c r="BA173" s="174" t="str">
        <f>IF(BA172="","",VLOOKUP(BA172,'様式４－２'!$C$7:$L$48,10,FALSE))</f>
        <v/>
      </c>
      <c r="BB173" s="175" t="str">
        <f>IF(BB172="","",VLOOKUP(BB172,'様式４－２'!$C$7:$L$48,10,FALSE))</f>
        <v/>
      </c>
      <c r="BC173" s="173" t="str">
        <f>IF(BC172="","",VLOOKUP(BC172,'様式４－２'!$C$7:$L$48,10,FALSE))</f>
        <v/>
      </c>
      <c r="BD173" s="174" t="str">
        <f>IF(BD172="","",VLOOKUP(BD172,'様式４－２'!$C$7:$L$48,10,FALSE))</f>
        <v/>
      </c>
      <c r="BE173" s="174" t="str">
        <f>IF(BE172="","",VLOOKUP(BE172,'様式４－２'!$C$7:$L$48,10,FALSE))</f>
        <v/>
      </c>
      <c r="BF173" s="338">
        <f>IF($BI$4="４週",SUM(AA173:BB173),IF($BI$4="暦月",SUM(AA173:BE173),""))</f>
        <v>0</v>
      </c>
      <c r="BG173" s="339"/>
      <c r="BH173" s="340">
        <f>IF($BI$4="４週",BF173/4,IF($BI$4="暦月",(BF173/($BI$9/7)),""))</f>
        <v>0</v>
      </c>
      <c r="BI173" s="339"/>
      <c r="BJ173" s="335"/>
      <c r="BK173" s="336"/>
      <c r="BL173" s="336"/>
      <c r="BM173" s="336"/>
      <c r="BN173" s="337"/>
    </row>
    <row r="174" spans="2:66" ht="20.25" customHeight="1" x14ac:dyDescent="0.4">
      <c r="B174" s="296">
        <f>B172+1</f>
        <v>79</v>
      </c>
      <c r="C174" s="298"/>
      <c r="D174" s="300"/>
      <c r="E174" s="223"/>
      <c r="F174" s="301"/>
      <c r="G174" s="303"/>
      <c r="H174" s="304"/>
      <c r="I174" s="163"/>
      <c r="J174" s="164"/>
      <c r="K174" s="163"/>
      <c r="L174" s="164"/>
      <c r="M174" s="307"/>
      <c r="N174" s="308"/>
      <c r="O174" s="311"/>
      <c r="P174" s="312"/>
      <c r="Q174" s="312"/>
      <c r="R174" s="304"/>
      <c r="S174" s="280"/>
      <c r="T174" s="281"/>
      <c r="U174" s="281"/>
      <c r="V174" s="281"/>
      <c r="W174" s="282"/>
      <c r="X174" s="195" t="s">
        <v>18</v>
      </c>
      <c r="Y174" s="118"/>
      <c r="Z174" s="119"/>
      <c r="AA174" s="105"/>
      <c r="AB174" s="106"/>
      <c r="AC174" s="106"/>
      <c r="AD174" s="106"/>
      <c r="AE174" s="106"/>
      <c r="AF174" s="106"/>
      <c r="AG174" s="107"/>
      <c r="AH174" s="105"/>
      <c r="AI174" s="106"/>
      <c r="AJ174" s="106"/>
      <c r="AK174" s="106"/>
      <c r="AL174" s="106"/>
      <c r="AM174" s="106"/>
      <c r="AN174" s="107"/>
      <c r="AO174" s="105"/>
      <c r="AP174" s="106"/>
      <c r="AQ174" s="106"/>
      <c r="AR174" s="106"/>
      <c r="AS174" s="106"/>
      <c r="AT174" s="106"/>
      <c r="AU174" s="107"/>
      <c r="AV174" s="105"/>
      <c r="AW174" s="106"/>
      <c r="AX174" s="106"/>
      <c r="AY174" s="106"/>
      <c r="AZ174" s="106"/>
      <c r="BA174" s="106"/>
      <c r="BB174" s="107"/>
      <c r="BC174" s="105"/>
      <c r="BD174" s="106"/>
      <c r="BE174" s="108"/>
      <c r="BF174" s="283"/>
      <c r="BG174" s="284"/>
      <c r="BH174" s="285"/>
      <c r="BI174" s="286"/>
      <c r="BJ174" s="287"/>
      <c r="BK174" s="288"/>
      <c r="BL174" s="288"/>
      <c r="BM174" s="288"/>
      <c r="BN174" s="289"/>
    </row>
    <row r="175" spans="2:66" ht="20.25" customHeight="1" x14ac:dyDescent="0.4">
      <c r="B175" s="297"/>
      <c r="C175" s="299"/>
      <c r="D175" s="302"/>
      <c r="E175" s="223"/>
      <c r="F175" s="301"/>
      <c r="G175" s="341"/>
      <c r="H175" s="342"/>
      <c r="I175" s="207"/>
      <c r="J175" s="208">
        <f>G174</f>
        <v>0</v>
      </c>
      <c r="K175" s="207"/>
      <c r="L175" s="208">
        <f>M174</f>
        <v>0</v>
      </c>
      <c r="M175" s="343"/>
      <c r="N175" s="344"/>
      <c r="O175" s="345"/>
      <c r="P175" s="346"/>
      <c r="Q175" s="346"/>
      <c r="R175" s="342"/>
      <c r="S175" s="280"/>
      <c r="T175" s="281"/>
      <c r="U175" s="281"/>
      <c r="V175" s="281"/>
      <c r="W175" s="282"/>
      <c r="X175" s="196" t="s">
        <v>246</v>
      </c>
      <c r="Y175" s="120"/>
      <c r="Z175" s="197"/>
      <c r="AA175" s="173" t="str">
        <f>IF(AA174="","",VLOOKUP(AA174,'様式４－２'!$C$7:$L$48,10,FALSE))</f>
        <v/>
      </c>
      <c r="AB175" s="174" t="str">
        <f>IF(AB174="","",VLOOKUP(AB174,'様式４－２'!$C$7:$L$48,10,FALSE))</f>
        <v/>
      </c>
      <c r="AC175" s="174" t="str">
        <f>IF(AC174="","",VLOOKUP(AC174,'様式４－２'!$C$7:$L$48,10,FALSE))</f>
        <v/>
      </c>
      <c r="AD175" s="174" t="str">
        <f>IF(AD174="","",VLOOKUP(AD174,'様式４－２'!$C$7:$L$48,10,FALSE))</f>
        <v/>
      </c>
      <c r="AE175" s="174" t="str">
        <f>IF(AE174="","",VLOOKUP(AE174,'様式４－２'!$C$7:$L$48,10,FALSE))</f>
        <v/>
      </c>
      <c r="AF175" s="174" t="str">
        <f>IF(AF174="","",VLOOKUP(AF174,'様式４－２'!$C$7:$L$48,10,FALSE))</f>
        <v/>
      </c>
      <c r="AG175" s="175" t="str">
        <f>IF(AG174="","",VLOOKUP(AG174,'様式４－２'!$C$7:$L$48,10,FALSE))</f>
        <v/>
      </c>
      <c r="AH175" s="173" t="str">
        <f>IF(AH174="","",VLOOKUP(AH174,'様式４－２'!$C$7:$L$48,10,FALSE))</f>
        <v/>
      </c>
      <c r="AI175" s="174" t="str">
        <f>IF(AI174="","",VLOOKUP(AI174,'様式４－２'!$C$7:$L$48,10,FALSE))</f>
        <v/>
      </c>
      <c r="AJ175" s="174" t="str">
        <f>IF(AJ174="","",VLOOKUP(AJ174,'様式４－２'!$C$7:$L$48,10,FALSE))</f>
        <v/>
      </c>
      <c r="AK175" s="174" t="str">
        <f>IF(AK174="","",VLOOKUP(AK174,'様式４－２'!$C$7:$L$48,10,FALSE))</f>
        <v/>
      </c>
      <c r="AL175" s="174" t="str">
        <f>IF(AL174="","",VLOOKUP(AL174,'様式４－２'!$C$7:$L$48,10,FALSE))</f>
        <v/>
      </c>
      <c r="AM175" s="174" t="str">
        <f>IF(AM174="","",VLOOKUP(AM174,'様式４－２'!$C$7:$L$48,10,FALSE))</f>
        <v/>
      </c>
      <c r="AN175" s="175" t="str">
        <f>IF(AN174="","",VLOOKUP(AN174,'様式４－２'!$C$7:$L$48,10,FALSE))</f>
        <v/>
      </c>
      <c r="AO175" s="173" t="str">
        <f>IF(AO174="","",VLOOKUP(AO174,'様式４－２'!$C$7:$L$48,10,FALSE))</f>
        <v/>
      </c>
      <c r="AP175" s="174" t="str">
        <f>IF(AP174="","",VLOOKUP(AP174,'様式４－２'!$C$7:$L$48,10,FALSE))</f>
        <v/>
      </c>
      <c r="AQ175" s="174" t="str">
        <f>IF(AQ174="","",VLOOKUP(AQ174,'様式４－２'!$C$7:$L$48,10,FALSE))</f>
        <v/>
      </c>
      <c r="AR175" s="174" t="str">
        <f>IF(AR174="","",VLOOKUP(AR174,'様式４－２'!$C$7:$L$48,10,FALSE))</f>
        <v/>
      </c>
      <c r="AS175" s="174" t="str">
        <f>IF(AS174="","",VLOOKUP(AS174,'様式４－２'!$C$7:$L$48,10,FALSE))</f>
        <v/>
      </c>
      <c r="AT175" s="174" t="str">
        <f>IF(AT174="","",VLOOKUP(AT174,'様式４－２'!$C$7:$L$48,10,FALSE))</f>
        <v/>
      </c>
      <c r="AU175" s="175" t="str">
        <f>IF(AU174="","",VLOOKUP(AU174,'様式４－２'!$C$7:$L$48,10,FALSE))</f>
        <v/>
      </c>
      <c r="AV175" s="173" t="str">
        <f>IF(AV174="","",VLOOKUP(AV174,'様式４－２'!$C$7:$L$48,10,FALSE))</f>
        <v/>
      </c>
      <c r="AW175" s="174" t="str">
        <f>IF(AW174="","",VLOOKUP(AW174,'様式４－２'!$C$7:$L$48,10,FALSE))</f>
        <v/>
      </c>
      <c r="AX175" s="174" t="str">
        <f>IF(AX174="","",VLOOKUP(AX174,'様式４－２'!$C$7:$L$48,10,FALSE))</f>
        <v/>
      </c>
      <c r="AY175" s="174" t="str">
        <f>IF(AY174="","",VLOOKUP(AY174,'様式４－２'!$C$7:$L$48,10,FALSE))</f>
        <v/>
      </c>
      <c r="AZ175" s="174" t="str">
        <f>IF(AZ174="","",VLOOKUP(AZ174,'様式４－２'!$C$7:$L$48,10,FALSE))</f>
        <v/>
      </c>
      <c r="BA175" s="174" t="str">
        <f>IF(BA174="","",VLOOKUP(BA174,'様式４－２'!$C$7:$L$48,10,FALSE))</f>
        <v/>
      </c>
      <c r="BB175" s="175" t="str">
        <f>IF(BB174="","",VLOOKUP(BB174,'様式４－２'!$C$7:$L$48,10,FALSE))</f>
        <v/>
      </c>
      <c r="BC175" s="173" t="str">
        <f>IF(BC174="","",VLOOKUP(BC174,'様式４－２'!$C$7:$L$48,10,FALSE))</f>
        <v/>
      </c>
      <c r="BD175" s="174" t="str">
        <f>IF(BD174="","",VLOOKUP(BD174,'様式４－２'!$C$7:$L$48,10,FALSE))</f>
        <v/>
      </c>
      <c r="BE175" s="174" t="str">
        <f>IF(BE174="","",VLOOKUP(BE174,'様式４－２'!$C$7:$L$48,10,FALSE))</f>
        <v/>
      </c>
      <c r="BF175" s="338">
        <f>IF($BI$4="４週",SUM(AA175:BB175),IF($BI$4="暦月",SUM(AA175:BE175),""))</f>
        <v>0</v>
      </c>
      <c r="BG175" s="339"/>
      <c r="BH175" s="340">
        <f>IF($BI$4="４週",BF175/4,IF($BI$4="暦月",(BF175/($BI$9/7)),""))</f>
        <v>0</v>
      </c>
      <c r="BI175" s="339"/>
      <c r="BJ175" s="335"/>
      <c r="BK175" s="336"/>
      <c r="BL175" s="336"/>
      <c r="BM175" s="336"/>
      <c r="BN175" s="337"/>
    </row>
    <row r="176" spans="2:66" ht="20.25" customHeight="1" x14ac:dyDescent="0.4">
      <c r="B176" s="296">
        <f>B174+1</f>
        <v>80</v>
      </c>
      <c r="C176" s="298"/>
      <c r="D176" s="300"/>
      <c r="E176" s="223"/>
      <c r="F176" s="301"/>
      <c r="G176" s="303"/>
      <c r="H176" s="304"/>
      <c r="I176" s="163"/>
      <c r="J176" s="164"/>
      <c r="K176" s="163"/>
      <c r="L176" s="164"/>
      <c r="M176" s="307"/>
      <c r="N176" s="308"/>
      <c r="O176" s="311"/>
      <c r="P176" s="312"/>
      <c r="Q176" s="312"/>
      <c r="R176" s="304"/>
      <c r="S176" s="280"/>
      <c r="T176" s="281"/>
      <c r="U176" s="281"/>
      <c r="V176" s="281"/>
      <c r="W176" s="282"/>
      <c r="X176" s="195" t="s">
        <v>18</v>
      </c>
      <c r="Y176" s="118"/>
      <c r="Z176" s="119"/>
      <c r="AA176" s="105"/>
      <c r="AB176" s="106"/>
      <c r="AC176" s="106"/>
      <c r="AD176" s="106"/>
      <c r="AE176" s="106"/>
      <c r="AF176" s="106"/>
      <c r="AG176" s="107"/>
      <c r="AH176" s="105"/>
      <c r="AI176" s="106"/>
      <c r="AJ176" s="106"/>
      <c r="AK176" s="106"/>
      <c r="AL176" s="106"/>
      <c r="AM176" s="106"/>
      <c r="AN176" s="107"/>
      <c r="AO176" s="105"/>
      <c r="AP176" s="106"/>
      <c r="AQ176" s="106"/>
      <c r="AR176" s="106"/>
      <c r="AS176" s="106"/>
      <c r="AT176" s="106"/>
      <c r="AU176" s="107"/>
      <c r="AV176" s="105"/>
      <c r="AW176" s="106"/>
      <c r="AX176" s="106"/>
      <c r="AY176" s="106"/>
      <c r="AZ176" s="106"/>
      <c r="BA176" s="106"/>
      <c r="BB176" s="107"/>
      <c r="BC176" s="105"/>
      <c r="BD176" s="106"/>
      <c r="BE176" s="108"/>
      <c r="BF176" s="283"/>
      <c r="BG176" s="284"/>
      <c r="BH176" s="285"/>
      <c r="BI176" s="286"/>
      <c r="BJ176" s="287"/>
      <c r="BK176" s="288"/>
      <c r="BL176" s="288"/>
      <c r="BM176" s="288"/>
      <c r="BN176" s="289"/>
    </row>
    <row r="177" spans="2:66" ht="20.25" customHeight="1" x14ac:dyDescent="0.4">
      <c r="B177" s="297"/>
      <c r="C177" s="299"/>
      <c r="D177" s="302"/>
      <c r="E177" s="223"/>
      <c r="F177" s="301"/>
      <c r="G177" s="341"/>
      <c r="H177" s="342"/>
      <c r="I177" s="207"/>
      <c r="J177" s="208">
        <f>G176</f>
        <v>0</v>
      </c>
      <c r="K177" s="207"/>
      <c r="L177" s="208">
        <f>M176</f>
        <v>0</v>
      </c>
      <c r="M177" s="343"/>
      <c r="N177" s="344"/>
      <c r="O177" s="345"/>
      <c r="P177" s="346"/>
      <c r="Q177" s="346"/>
      <c r="R177" s="342"/>
      <c r="S177" s="280"/>
      <c r="T177" s="281"/>
      <c r="U177" s="281"/>
      <c r="V177" s="281"/>
      <c r="W177" s="282"/>
      <c r="X177" s="196" t="s">
        <v>246</v>
      </c>
      <c r="Y177" s="120"/>
      <c r="Z177" s="197"/>
      <c r="AA177" s="173" t="str">
        <f>IF(AA176="","",VLOOKUP(AA176,'様式４－２'!$C$7:$L$48,10,FALSE))</f>
        <v/>
      </c>
      <c r="AB177" s="174" t="str">
        <f>IF(AB176="","",VLOOKUP(AB176,'様式４－２'!$C$7:$L$48,10,FALSE))</f>
        <v/>
      </c>
      <c r="AC177" s="174" t="str">
        <f>IF(AC176="","",VLOOKUP(AC176,'様式４－２'!$C$7:$L$48,10,FALSE))</f>
        <v/>
      </c>
      <c r="AD177" s="174" t="str">
        <f>IF(AD176="","",VLOOKUP(AD176,'様式４－２'!$C$7:$L$48,10,FALSE))</f>
        <v/>
      </c>
      <c r="AE177" s="174" t="str">
        <f>IF(AE176="","",VLOOKUP(AE176,'様式４－２'!$C$7:$L$48,10,FALSE))</f>
        <v/>
      </c>
      <c r="AF177" s="174" t="str">
        <f>IF(AF176="","",VLOOKUP(AF176,'様式４－２'!$C$7:$L$48,10,FALSE))</f>
        <v/>
      </c>
      <c r="AG177" s="175" t="str">
        <f>IF(AG176="","",VLOOKUP(AG176,'様式４－２'!$C$7:$L$48,10,FALSE))</f>
        <v/>
      </c>
      <c r="AH177" s="173" t="str">
        <f>IF(AH176="","",VLOOKUP(AH176,'様式４－２'!$C$7:$L$48,10,FALSE))</f>
        <v/>
      </c>
      <c r="AI177" s="174" t="str">
        <f>IF(AI176="","",VLOOKUP(AI176,'様式４－２'!$C$7:$L$48,10,FALSE))</f>
        <v/>
      </c>
      <c r="AJ177" s="174" t="str">
        <f>IF(AJ176="","",VLOOKUP(AJ176,'様式４－２'!$C$7:$L$48,10,FALSE))</f>
        <v/>
      </c>
      <c r="AK177" s="174" t="str">
        <f>IF(AK176="","",VLOOKUP(AK176,'様式４－２'!$C$7:$L$48,10,FALSE))</f>
        <v/>
      </c>
      <c r="AL177" s="174" t="str">
        <f>IF(AL176="","",VLOOKUP(AL176,'様式４－２'!$C$7:$L$48,10,FALSE))</f>
        <v/>
      </c>
      <c r="AM177" s="174" t="str">
        <f>IF(AM176="","",VLOOKUP(AM176,'様式４－２'!$C$7:$L$48,10,FALSE))</f>
        <v/>
      </c>
      <c r="AN177" s="175" t="str">
        <f>IF(AN176="","",VLOOKUP(AN176,'様式４－２'!$C$7:$L$48,10,FALSE))</f>
        <v/>
      </c>
      <c r="AO177" s="173" t="str">
        <f>IF(AO176="","",VLOOKUP(AO176,'様式４－２'!$C$7:$L$48,10,FALSE))</f>
        <v/>
      </c>
      <c r="AP177" s="174" t="str">
        <f>IF(AP176="","",VLOOKUP(AP176,'様式４－２'!$C$7:$L$48,10,FALSE))</f>
        <v/>
      </c>
      <c r="AQ177" s="174" t="str">
        <f>IF(AQ176="","",VLOOKUP(AQ176,'様式４－２'!$C$7:$L$48,10,FALSE))</f>
        <v/>
      </c>
      <c r="AR177" s="174" t="str">
        <f>IF(AR176="","",VLOOKUP(AR176,'様式４－２'!$C$7:$L$48,10,FALSE))</f>
        <v/>
      </c>
      <c r="AS177" s="174" t="str">
        <f>IF(AS176="","",VLOOKUP(AS176,'様式４－２'!$C$7:$L$48,10,FALSE))</f>
        <v/>
      </c>
      <c r="AT177" s="174" t="str">
        <f>IF(AT176="","",VLOOKUP(AT176,'様式４－２'!$C$7:$L$48,10,FALSE))</f>
        <v/>
      </c>
      <c r="AU177" s="175" t="str">
        <f>IF(AU176="","",VLOOKUP(AU176,'様式４－２'!$C$7:$L$48,10,FALSE))</f>
        <v/>
      </c>
      <c r="AV177" s="173" t="str">
        <f>IF(AV176="","",VLOOKUP(AV176,'様式４－２'!$C$7:$L$48,10,FALSE))</f>
        <v/>
      </c>
      <c r="AW177" s="174" t="str">
        <f>IF(AW176="","",VLOOKUP(AW176,'様式４－２'!$C$7:$L$48,10,FALSE))</f>
        <v/>
      </c>
      <c r="AX177" s="174" t="str">
        <f>IF(AX176="","",VLOOKUP(AX176,'様式４－２'!$C$7:$L$48,10,FALSE))</f>
        <v/>
      </c>
      <c r="AY177" s="174" t="str">
        <f>IF(AY176="","",VLOOKUP(AY176,'様式４－２'!$C$7:$L$48,10,FALSE))</f>
        <v/>
      </c>
      <c r="AZ177" s="174" t="str">
        <f>IF(AZ176="","",VLOOKUP(AZ176,'様式４－２'!$C$7:$L$48,10,FALSE))</f>
        <v/>
      </c>
      <c r="BA177" s="174" t="str">
        <f>IF(BA176="","",VLOOKUP(BA176,'様式４－２'!$C$7:$L$48,10,FALSE))</f>
        <v/>
      </c>
      <c r="BB177" s="175" t="str">
        <f>IF(BB176="","",VLOOKUP(BB176,'様式４－２'!$C$7:$L$48,10,FALSE))</f>
        <v/>
      </c>
      <c r="BC177" s="173" t="str">
        <f>IF(BC176="","",VLOOKUP(BC176,'様式４－２'!$C$7:$L$48,10,FALSE))</f>
        <v/>
      </c>
      <c r="BD177" s="174" t="str">
        <f>IF(BD176="","",VLOOKUP(BD176,'様式４－２'!$C$7:$L$48,10,FALSE))</f>
        <v/>
      </c>
      <c r="BE177" s="174" t="str">
        <f>IF(BE176="","",VLOOKUP(BE176,'様式４－２'!$C$7:$L$48,10,FALSE))</f>
        <v/>
      </c>
      <c r="BF177" s="338">
        <f>IF($BI$4="４週",SUM(AA177:BB177),IF($BI$4="暦月",SUM(AA177:BE177),""))</f>
        <v>0</v>
      </c>
      <c r="BG177" s="339"/>
      <c r="BH177" s="340">
        <f>IF($BI$4="４週",BF177/4,IF($BI$4="暦月",(BF177/($BI$9/7)),""))</f>
        <v>0</v>
      </c>
      <c r="BI177" s="339"/>
      <c r="BJ177" s="335"/>
      <c r="BK177" s="336"/>
      <c r="BL177" s="336"/>
      <c r="BM177" s="336"/>
      <c r="BN177" s="337"/>
    </row>
    <row r="178" spans="2:66" ht="20.25" customHeight="1" x14ac:dyDescent="0.4">
      <c r="B178" s="296">
        <f>B176+1</f>
        <v>81</v>
      </c>
      <c r="C178" s="298"/>
      <c r="D178" s="300"/>
      <c r="E178" s="223"/>
      <c r="F178" s="301"/>
      <c r="G178" s="303"/>
      <c r="H178" s="304"/>
      <c r="I178" s="163"/>
      <c r="J178" s="164"/>
      <c r="K178" s="163"/>
      <c r="L178" s="164"/>
      <c r="M178" s="307"/>
      <c r="N178" s="308"/>
      <c r="O178" s="311"/>
      <c r="P178" s="312"/>
      <c r="Q178" s="312"/>
      <c r="R178" s="304"/>
      <c r="S178" s="280"/>
      <c r="T178" s="281"/>
      <c r="U178" s="281"/>
      <c r="V178" s="281"/>
      <c r="W178" s="282"/>
      <c r="X178" s="195" t="s">
        <v>18</v>
      </c>
      <c r="Y178" s="118"/>
      <c r="Z178" s="119"/>
      <c r="AA178" s="105"/>
      <c r="AB178" s="106"/>
      <c r="AC178" s="106"/>
      <c r="AD178" s="106"/>
      <c r="AE178" s="106"/>
      <c r="AF178" s="106"/>
      <c r="AG178" s="107"/>
      <c r="AH178" s="105"/>
      <c r="AI178" s="106"/>
      <c r="AJ178" s="106"/>
      <c r="AK178" s="106"/>
      <c r="AL178" s="106"/>
      <c r="AM178" s="106"/>
      <c r="AN178" s="107"/>
      <c r="AO178" s="105"/>
      <c r="AP178" s="106"/>
      <c r="AQ178" s="106"/>
      <c r="AR178" s="106"/>
      <c r="AS178" s="106"/>
      <c r="AT178" s="106"/>
      <c r="AU178" s="107"/>
      <c r="AV178" s="105"/>
      <c r="AW178" s="106"/>
      <c r="AX178" s="106"/>
      <c r="AY178" s="106"/>
      <c r="AZ178" s="106"/>
      <c r="BA178" s="106"/>
      <c r="BB178" s="107"/>
      <c r="BC178" s="105"/>
      <c r="BD178" s="106"/>
      <c r="BE178" s="108"/>
      <c r="BF178" s="283"/>
      <c r="BG178" s="284"/>
      <c r="BH178" s="285"/>
      <c r="BI178" s="286"/>
      <c r="BJ178" s="287"/>
      <c r="BK178" s="288"/>
      <c r="BL178" s="288"/>
      <c r="BM178" s="288"/>
      <c r="BN178" s="289"/>
    </row>
    <row r="179" spans="2:66" ht="20.25" customHeight="1" x14ac:dyDescent="0.4">
      <c r="B179" s="297"/>
      <c r="C179" s="299"/>
      <c r="D179" s="302"/>
      <c r="E179" s="223"/>
      <c r="F179" s="301"/>
      <c r="G179" s="341"/>
      <c r="H179" s="342"/>
      <c r="I179" s="207"/>
      <c r="J179" s="208">
        <f>G178</f>
        <v>0</v>
      </c>
      <c r="K179" s="207"/>
      <c r="L179" s="208">
        <f>M178</f>
        <v>0</v>
      </c>
      <c r="M179" s="343"/>
      <c r="N179" s="344"/>
      <c r="O179" s="345"/>
      <c r="P179" s="346"/>
      <c r="Q179" s="346"/>
      <c r="R179" s="342"/>
      <c r="S179" s="280"/>
      <c r="T179" s="281"/>
      <c r="U179" s="281"/>
      <c r="V179" s="281"/>
      <c r="W179" s="282"/>
      <c r="X179" s="196" t="s">
        <v>246</v>
      </c>
      <c r="Y179" s="120"/>
      <c r="Z179" s="197"/>
      <c r="AA179" s="173" t="str">
        <f>IF(AA178="","",VLOOKUP(AA178,'様式４－２'!$C$7:$L$48,10,FALSE))</f>
        <v/>
      </c>
      <c r="AB179" s="174" t="str">
        <f>IF(AB178="","",VLOOKUP(AB178,'様式４－２'!$C$7:$L$48,10,FALSE))</f>
        <v/>
      </c>
      <c r="AC179" s="174" t="str">
        <f>IF(AC178="","",VLOOKUP(AC178,'様式４－２'!$C$7:$L$48,10,FALSE))</f>
        <v/>
      </c>
      <c r="AD179" s="174" t="str">
        <f>IF(AD178="","",VLOOKUP(AD178,'様式４－２'!$C$7:$L$48,10,FALSE))</f>
        <v/>
      </c>
      <c r="AE179" s="174" t="str">
        <f>IF(AE178="","",VLOOKUP(AE178,'様式４－２'!$C$7:$L$48,10,FALSE))</f>
        <v/>
      </c>
      <c r="AF179" s="174" t="str">
        <f>IF(AF178="","",VLOOKUP(AF178,'様式４－２'!$C$7:$L$48,10,FALSE))</f>
        <v/>
      </c>
      <c r="AG179" s="175" t="str">
        <f>IF(AG178="","",VLOOKUP(AG178,'様式４－２'!$C$7:$L$48,10,FALSE))</f>
        <v/>
      </c>
      <c r="AH179" s="173" t="str">
        <f>IF(AH178="","",VLOOKUP(AH178,'様式４－２'!$C$7:$L$48,10,FALSE))</f>
        <v/>
      </c>
      <c r="AI179" s="174" t="str">
        <f>IF(AI178="","",VLOOKUP(AI178,'様式４－２'!$C$7:$L$48,10,FALSE))</f>
        <v/>
      </c>
      <c r="AJ179" s="174" t="str">
        <f>IF(AJ178="","",VLOOKUP(AJ178,'様式４－２'!$C$7:$L$48,10,FALSE))</f>
        <v/>
      </c>
      <c r="AK179" s="174" t="str">
        <f>IF(AK178="","",VLOOKUP(AK178,'様式４－２'!$C$7:$L$48,10,FALSE))</f>
        <v/>
      </c>
      <c r="AL179" s="174" t="str">
        <f>IF(AL178="","",VLOOKUP(AL178,'様式４－２'!$C$7:$L$48,10,FALSE))</f>
        <v/>
      </c>
      <c r="AM179" s="174" t="str">
        <f>IF(AM178="","",VLOOKUP(AM178,'様式４－２'!$C$7:$L$48,10,FALSE))</f>
        <v/>
      </c>
      <c r="AN179" s="175" t="str">
        <f>IF(AN178="","",VLOOKUP(AN178,'様式４－２'!$C$7:$L$48,10,FALSE))</f>
        <v/>
      </c>
      <c r="AO179" s="173" t="str">
        <f>IF(AO178="","",VLOOKUP(AO178,'様式４－２'!$C$7:$L$48,10,FALSE))</f>
        <v/>
      </c>
      <c r="AP179" s="174" t="str">
        <f>IF(AP178="","",VLOOKUP(AP178,'様式４－２'!$C$7:$L$48,10,FALSE))</f>
        <v/>
      </c>
      <c r="AQ179" s="174" t="str">
        <f>IF(AQ178="","",VLOOKUP(AQ178,'様式４－２'!$C$7:$L$48,10,FALSE))</f>
        <v/>
      </c>
      <c r="AR179" s="174" t="str">
        <f>IF(AR178="","",VLOOKUP(AR178,'様式４－２'!$C$7:$L$48,10,FALSE))</f>
        <v/>
      </c>
      <c r="AS179" s="174" t="str">
        <f>IF(AS178="","",VLOOKUP(AS178,'様式４－２'!$C$7:$L$48,10,FALSE))</f>
        <v/>
      </c>
      <c r="AT179" s="174" t="str">
        <f>IF(AT178="","",VLOOKUP(AT178,'様式４－２'!$C$7:$L$48,10,FALSE))</f>
        <v/>
      </c>
      <c r="AU179" s="175" t="str">
        <f>IF(AU178="","",VLOOKUP(AU178,'様式４－２'!$C$7:$L$48,10,FALSE))</f>
        <v/>
      </c>
      <c r="AV179" s="173" t="str">
        <f>IF(AV178="","",VLOOKUP(AV178,'様式４－２'!$C$7:$L$48,10,FALSE))</f>
        <v/>
      </c>
      <c r="AW179" s="174" t="str">
        <f>IF(AW178="","",VLOOKUP(AW178,'様式４－２'!$C$7:$L$48,10,FALSE))</f>
        <v/>
      </c>
      <c r="AX179" s="174" t="str">
        <f>IF(AX178="","",VLOOKUP(AX178,'様式４－２'!$C$7:$L$48,10,FALSE))</f>
        <v/>
      </c>
      <c r="AY179" s="174" t="str">
        <f>IF(AY178="","",VLOOKUP(AY178,'様式４－２'!$C$7:$L$48,10,FALSE))</f>
        <v/>
      </c>
      <c r="AZ179" s="174" t="str">
        <f>IF(AZ178="","",VLOOKUP(AZ178,'様式４－２'!$C$7:$L$48,10,FALSE))</f>
        <v/>
      </c>
      <c r="BA179" s="174" t="str">
        <f>IF(BA178="","",VLOOKUP(BA178,'様式４－２'!$C$7:$L$48,10,FALSE))</f>
        <v/>
      </c>
      <c r="BB179" s="175" t="str">
        <f>IF(BB178="","",VLOOKUP(BB178,'様式４－２'!$C$7:$L$48,10,FALSE))</f>
        <v/>
      </c>
      <c r="BC179" s="173" t="str">
        <f>IF(BC178="","",VLOOKUP(BC178,'様式４－２'!$C$7:$L$48,10,FALSE))</f>
        <v/>
      </c>
      <c r="BD179" s="174" t="str">
        <f>IF(BD178="","",VLOOKUP(BD178,'様式４－２'!$C$7:$L$48,10,FALSE))</f>
        <v/>
      </c>
      <c r="BE179" s="174" t="str">
        <f>IF(BE178="","",VLOOKUP(BE178,'様式４－２'!$C$7:$L$48,10,FALSE))</f>
        <v/>
      </c>
      <c r="BF179" s="338">
        <f>IF($BI$4="４週",SUM(AA179:BB179),IF($BI$4="暦月",SUM(AA179:BE179),""))</f>
        <v>0</v>
      </c>
      <c r="BG179" s="339"/>
      <c r="BH179" s="340">
        <f>IF($BI$4="４週",BF179/4,IF($BI$4="暦月",(BF179/($BI$9/7)),""))</f>
        <v>0</v>
      </c>
      <c r="BI179" s="339"/>
      <c r="BJ179" s="335"/>
      <c r="BK179" s="336"/>
      <c r="BL179" s="336"/>
      <c r="BM179" s="336"/>
      <c r="BN179" s="337"/>
    </row>
    <row r="180" spans="2:66" ht="20.25" customHeight="1" x14ac:dyDescent="0.4">
      <c r="B180" s="296">
        <f>B178+1</f>
        <v>82</v>
      </c>
      <c r="C180" s="298"/>
      <c r="D180" s="300"/>
      <c r="E180" s="223"/>
      <c r="F180" s="301"/>
      <c r="G180" s="303"/>
      <c r="H180" s="304"/>
      <c r="I180" s="163"/>
      <c r="J180" s="164"/>
      <c r="K180" s="163"/>
      <c r="L180" s="164"/>
      <c r="M180" s="307"/>
      <c r="N180" s="308"/>
      <c r="O180" s="311"/>
      <c r="P180" s="312"/>
      <c r="Q180" s="312"/>
      <c r="R180" s="304"/>
      <c r="S180" s="280"/>
      <c r="T180" s="281"/>
      <c r="U180" s="281"/>
      <c r="V180" s="281"/>
      <c r="W180" s="282"/>
      <c r="X180" s="195" t="s">
        <v>18</v>
      </c>
      <c r="Y180" s="118"/>
      <c r="Z180" s="119"/>
      <c r="AA180" s="105"/>
      <c r="AB180" s="106"/>
      <c r="AC180" s="106"/>
      <c r="AD180" s="106"/>
      <c r="AE180" s="106"/>
      <c r="AF180" s="106"/>
      <c r="AG180" s="107"/>
      <c r="AH180" s="105"/>
      <c r="AI180" s="106"/>
      <c r="AJ180" s="106"/>
      <c r="AK180" s="106"/>
      <c r="AL180" s="106"/>
      <c r="AM180" s="106"/>
      <c r="AN180" s="107"/>
      <c r="AO180" s="105"/>
      <c r="AP180" s="106"/>
      <c r="AQ180" s="106"/>
      <c r="AR180" s="106"/>
      <c r="AS180" s="106"/>
      <c r="AT180" s="106"/>
      <c r="AU180" s="107"/>
      <c r="AV180" s="105"/>
      <c r="AW180" s="106"/>
      <c r="AX180" s="106"/>
      <c r="AY180" s="106"/>
      <c r="AZ180" s="106"/>
      <c r="BA180" s="106"/>
      <c r="BB180" s="107"/>
      <c r="BC180" s="105"/>
      <c r="BD180" s="106"/>
      <c r="BE180" s="108"/>
      <c r="BF180" s="283"/>
      <c r="BG180" s="284"/>
      <c r="BH180" s="285"/>
      <c r="BI180" s="286"/>
      <c r="BJ180" s="287"/>
      <c r="BK180" s="288"/>
      <c r="BL180" s="288"/>
      <c r="BM180" s="288"/>
      <c r="BN180" s="289"/>
    </row>
    <row r="181" spans="2:66" ht="20.25" customHeight="1" x14ac:dyDescent="0.4">
      <c r="B181" s="297"/>
      <c r="C181" s="299"/>
      <c r="D181" s="302"/>
      <c r="E181" s="223"/>
      <c r="F181" s="301"/>
      <c r="G181" s="341"/>
      <c r="H181" s="342"/>
      <c r="I181" s="207"/>
      <c r="J181" s="208">
        <f>G180</f>
        <v>0</v>
      </c>
      <c r="K181" s="207"/>
      <c r="L181" s="208">
        <f>M180</f>
        <v>0</v>
      </c>
      <c r="M181" s="343"/>
      <c r="N181" s="344"/>
      <c r="O181" s="345"/>
      <c r="P181" s="346"/>
      <c r="Q181" s="346"/>
      <c r="R181" s="342"/>
      <c r="S181" s="280"/>
      <c r="T181" s="281"/>
      <c r="U181" s="281"/>
      <c r="V181" s="281"/>
      <c r="W181" s="282"/>
      <c r="X181" s="196" t="s">
        <v>246</v>
      </c>
      <c r="Y181" s="120"/>
      <c r="Z181" s="197"/>
      <c r="AA181" s="173" t="str">
        <f>IF(AA180="","",VLOOKUP(AA180,'様式４－２'!$C$7:$L$48,10,FALSE))</f>
        <v/>
      </c>
      <c r="AB181" s="174" t="str">
        <f>IF(AB180="","",VLOOKUP(AB180,'様式４－２'!$C$7:$L$48,10,FALSE))</f>
        <v/>
      </c>
      <c r="AC181" s="174" t="str">
        <f>IF(AC180="","",VLOOKUP(AC180,'様式４－２'!$C$7:$L$48,10,FALSE))</f>
        <v/>
      </c>
      <c r="AD181" s="174" t="str">
        <f>IF(AD180="","",VLOOKUP(AD180,'様式４－２'!$C$7:$L$48,10,FALSE))</f>
        <v/>
      </c>
      <c r="AE181" s="174" t="str">
        <f>IF(AE180="","",VLOOKUP(AE180,'様式４－２'!$C$7:$L$48,10,FALSE))</f>
        <v/>
      </c>
      <c r="AF181" s="174" t="str">
        <f>IF(AF180="","",VLOOKUP(AF180,'様式４－２'!$C$7:$L$48,10,FALSE))</f>
        <v/>
      </c>
      <c r="AG181" s="175" t="str">
        <f>IF(AG180="","",VLOOKUP(AG180,'様式４－２'!$C$7:$L$48,10,FALSE))</f>
        <v/>
      </c>
      <c r="AH181" s="173" t="str">
        <f>IF(AH180="","",VLOOKUP(AH180,'様式４－２'!$C$7:$L$48,10,FALSE))</f>
        <v/>
      </c>
      <c r="AI181" s="174" t="str">
        <f>IF(AI180="","",VLOOKUP(AI180,'様式４－２'!$C$7:$L$48,10,FALSE))</f>
        <v/>
      </c>
      <c r="AJ181" s="174" t="str">
        <f>IF(AJ180="","",VLOOKUP(AJ180,'様式４－２'!$C$7:$L$48,10,FALSE))</f>
        <v/>
      </c>
      <c r="AK181" s="174" t="str">
        <f>IF(AK180="","",VLOOKUP(AK180,'様式４－２'!$C$7:$L$48,10,FALSE))</f>
        <v/>
      </c>
      <c r="AL181" s="174" t="str">
        <f>IF(AL180="","",VLOOKUP(AL180,'様式４－２'!$C$7:$L$48,10,FALSE))</f>
        <v/>
      </c>
      <c r="AM181" s="174" t="str">
        <f>IF(AM180="","",VLOOKUP(AM180,'様式４－２'!$C$7:$L$48,10,FALSE))</f>
        <v/>
      </c>
      <c r="AN181" s="175" t="str">
        <f>IF(AN180="","",VLOOKUP(AN180,'様式４－２'!$C$7:$L$48,10,FALSE))</f>
        <v/>
      </c>
      <c r="AO181" s="173" t="str">
        <f>IF(AO180="","",VLOOKUP(AO180,'様式４－２'!$C$7:$L$48,10,FALSE))</f>
        <v/>
      </c>
      <c r="AP181" s="174" t="str">
        <f>IF(AP180="","",VLOOKUP(AP180,'様式４－２'!$C$7:$L$48,10,FALSE))</f>
        <v/>
      </c>
      <c r="AQ181" s="174" t="str">
        <f>IF(AQ180="","",VLOOKUP(AQ180,'様式４－２'!$C$7:$L$48,10,FALSE))</f>
        <v/>
      </c>
      <c r="AR181" s="174" t="str">
        <f>IF(AR180="","",VLOOKUP(AR180,'様式４－２'!$C$7:$L$48,10,FALSE))</f>
        <v/>
      </c>
      <c r="AS181" s="174" t="str">
        <f>IF(AS180="","",VLOOKUP(AS180,'様式４－２'!$C$7:$L$48,10,FALSE))</f>
        <v/>
      </c>
      <c r="AT181" s="174" t="str">
        <f>IF(AT180="","",VLOOKUP(AT180,'様式４－２'!$C$7:$L$48,10,FALSE))</f>
        <v/>
      </c>
      <c r="AU181" s="175" t="str">
        <f>IF(AU180="","",VLOOKUP(AU180,'様式４－２'!$C$7:$L$48,10,FALSE))</f>
        <v/>
      </c>
      <c r="AV181" s="173" t="str">
        <f>IF(AV180="","",VLOOKUP(AV180,'様式４－２'!$C$7:$L$48,10,FALSE))</f>
        <v/>
      </c>
      <c r="AW181" s="174" t="str">
        <f>IF(AW180="","",VLOOKUP(AW180,'様式４－２'!$C$7:$L$48,10,FALSE))</f>
        <v/>
      </c>
      <c r="AX181" s="174" t="str">
        <f>IF(AX180="","",VLOOKUP(AX180,'様式４－２'!$C$7:$L$48,10,FALSE))</f>
        <v/>
      </c>
      <c r="AY181" s="174" t="str">
        <f>IF(AY180="","",VLOOKUP(AY180,'様式４－２'!$C$7:$L$48,10,FALSE))</f>
        <v/>
      </c>
      <c r="AZ181" s="174" t="str">
        <f>IF(AZ180="","",VLOOKUP(AZ180,'様式４－２'!$C$7:$L$48,10,FALSE))</f>
        <v/>
      </c>
      <c r="BA181" s="174" t="str">
        <f>IF(BA180="","",VLOOKUP(BA180,'様式４－２'!$C$7:$L$48,10,FALSE))</f>
        <v/>
      </c>
      <c r="BB181" s="175" t="str">
        <f>IF(BB180="","",VLOOKUP(BB180,'様式４－２'!$C$7:$L$48,10,FALSE))</f>
        <v/>
      </c>
      <c r="BC181" s="173" t="str">
        <f>IF(BC180="","",VLOOKUP(BC180,'様式４－２'!$C$7:$L$48,10,FALSE))</f>
        <v/>
      </c>
      <c r="BD181" s="174" t="str">
        <f>IF(BD180="","",VLOOKUP(BD180,'様式４－２'!$C$7:$L$48,10,FALSE))</f>
        <v/>
      </c>
      <c r="BE181" s="174" t="str">
        <f>IF(BE180="","",VLOOKUP(BE180,'様式４－２'!$C$7:$L$48,10,FALSE))</f>
        <v/>
      </c>
      <c r="BF181" s="338">
        <f>IF($BI$4="４週",SUM(AA181:BB181),IF($BI$4="暦月",SUM(AA181:BE181),""))</f>
        <v>0</v>
      </c>
      <c r="BG181" s="339"/>
      <c r="BH181" s="340">
        <f>IF($BI$4="４週",BF181/4,IF($BI$4="暦月",(BF181/($BI$9/7)),""))</f>
        <v>0</v>
      </c>
      <c r="BI181" s="339"/>
      <c r="BJ181" s="335"/>
      <c r="BK181" s="336"/>
      <c r="BL181" s="336"/>
      <c r="BM181" s="336"/>
      <c r="BN181" s="337"/>
    </row>
    <row r="182" spans="2:66" ht="20.25" customHeight="1" x14ac:dyDescent="0.4">
      <c r="B182" s="296">
        <f>B180+1</f>
        <v>83</v>
      </c>
      <c r="C182" s="298"/>
      <c r="D182" s="300"/>
      <c r="E182" s="223"/>
      <c r="F182" s="301"/>
      <c r="G182" s="303"/>
      <c r="H182" s="304"/>
      <c r="I182" s="163"/>
      <c r="J182" s="164"/>
      <c r="K182" s="163"/>
      <c r="L182" s="164"/>
      <c r="M182" s="307"/>
      <c r="N182" s="308"/>
      <c r="O182" s="311"/>
      <c r="P182" s="312"/>
      <c r="Q182" s="312"/>
      <c r="R182" s="304"/>
      <c r="S182" s="280"/>
      <c r="T182" s="281"/>
      <c r="U182" s="281"/>
      <c r="V182" s="281"/>
      <c r="W182" s="282"/>
      <c r="X182" s="195" t="s">
        <v>18</v>
      </c>
      <c r="Y182" s="118"/>
      <c r="Z182" s="119"/>
      <c r="AA182" s="105"/>
      <c r="AB182" s="106"/>
      <c r="AC182" s="106"/>
      <c r="AD182" s="106"/>
      <c r="AE182" s="106"/>
      <c r="AF182" s="106"/>
      <c r="AG182" s="107"/>
      <c r="AH182" s="105"/>
      <c r="AI182" s="106"/>
      <c r="AJ182" s="106"/>
      <c r="AK182" s="106"/>
      <c r="AL182" s="106"/>
      <c r="AM182" s="106"/>
      <c r="AN182" s="107"/>
      <c r="AO182" s="105"/>
      <c r="AP182" s="106"/>
      <c r="AQ182" s="106"/>
      <c r="AR182" s="106"/>
      <c r="AS182" s="106"/>
      <c r="AT182" s="106"/>
      <c r="AU182" s="107"/>
      <c r="AV182" s="105"/>
      <c r="AW182" s="106"/>
      <c r="AX182" s="106"/>
      <c r="AY182" s="106"/>
      <c r="AZ182" s="106"/>
      <c r="BA182" s="106"/>
      <c r="BB182" s="107"/>
      <c r="BC182" s="105"/>
      <c r="BD182" s="106"/>
      <c r="BE182" s="108"/>
      <c r="BF182" s="283"/>
      <c r="BG182" s="284"/>
      <c r="BH182" s="285"/>
      <c r="BI182" s="286"/>
      <c r="BJ182" s="287"/>
      <c r="BK182" s="288"/>
      <c r="BL182" s="288"/>
      <c r="BM182" s="288"/>
      <c r="BN182" s="289"/>
    </row>
    <row r="183" spans="2:66" ht="20.25" customHeight="1" x14ac:dyDescent="0.4">
      <c r="B183" s="297"/>
      <c r="C183" s="299"/>
      <c r="D183" s="302"/>
      <c r="E183" s="223"/>
      <c r="F183" s="301"/>
      <c r="G183" s="341"/>
      <c r="H183" s="342"/>
      <c r="I183" s="207"/>
      <c r="J183" s="208">
        <f>G182</f>
        <v>0</v>
      </c>
      <c r="K183" s="207"/>
      <c r="L183" s="208">
        <f>M182</f>
        <v>0</v>
      </c>
      <c r="M183" s="343"/>
      <c r="N183" s="344"/>
      <c r="O183" s="345"/>
      <c r="P183" s="346"/>
      <c r="Q183" s="346"/>
      <c r="R183" s="342"/>
      <c r="S183" s="280"/>
      <c r="T183" s="281"/>
      <c r="U183" s="281"/>
      <c r="V183" s="281"/>
      <c r="W183" s="282"/>
      <c r="X183" s="196" t="s">
        <v>246</v>
      </c>
      <c r="Y183" s="120"/>
      <c r="Z183" s="197"/>
      <c r="AA183" s="173" t="str">
        <f>IF(AA182="","",VLOOKUP(AA182,'様式４－２'!$C$7:$L$48,10,FALSE))</f>
        <v/>
      </c>
      <c r="AB183" s="174" t="str">
        <f>IF(AB182="","",VLOOKUP(AB182,'様式４－２'!$C$7:$L$48,10,FALSE))</f>
        <v/>
      </c>
      <c r="AC183" s="174" t="str">
        <f>IF(AC182="","",VLOOKUP(AC182,'様式４－２'!$C$7:$L$48,10,FALSE))</f>
        <v/>
      </c>
      <c r="AD183" s="174" t="str">
        <f>IF(AD182="","",VLOOKUP(AD182,'様式４－２'!$C$7:$L$48,10,FALSE))</f>
        <v/>
      </c>
      <c r="AE183" s="174" t="str">
        <f>IF(AE182="","",VLOOKUP(AE182,'様式４－２'!$C$7:$L$48,10,FALSE))</f>
        <v/>
      </c>
      <c r="AF183" s="174" t="str">
        <f>IF(AF182="","",VLOOKUP(AF182,'様式４－２'!$C$7:$L$48,10,FALSE))</f>
        <v/>
      </c>
      <c r="AG183" s="175" t="str">
        <f>IF(AG182="","",VLOOKUP(AG182,'様式４－２'!$C$7:$L$48,10,FALSE))</f>
        <v/>
      </c>
      <c r="AH183" s="173" t="str">
        <f>IF(AH182="","",VLOOKUP(AH182,'様式４－２'!$C$7:$L$48,10,FALSE))</f>
        <v/>
      </c>
      <c r="AI183" s="174" t="str">
        <f>IF(AI182="","",VLOOKUP(AI182,'様式４－２'!$C$7:$L$48,10,FALSE))</f>
        <v/>
      </c>
      <c r="AJ183" s="174" t="str">
        <f>IF(AJ182="","",VLOOKUP(AJ182,'様式４－２'!$C$7:$L$48,10,FALSE))</f>
        <v/>
      </c>
      <c r="AK183" s="174" t="str">
        <f>IF(AK182="","",VLOOKUP(AK182,'様式４－２'!$C$7:$L$48,10,FALSE))</f>
        <v/>
      </c>
      <c r="AL183" s="174" t="str">
        <f>IF(AL182="","",VLOOKUP(AL182,'様式４－２'!$C$7:$L$48,10,FALSE))</f>
        <v/>
      </c>
      <c r="AM183" s="174" t="str">
        <f>IF(AM182="","",VLOOKUP(AM182,'様式４－２'!$C$7:$L$48,10,FALSE))</f>
        <v/>
      </c>
      <c r="AN183" s="175" t="str">
        <f>IF(AN182="","",VLOOKUP(AN182,'様式４－２'!$C$7:$L$48,10,FALSE))</f>
        <v/>
      </c>
      <c r="AO183" s="173" t="str">
        <f>IF(AO182="","",VLOOKUP(AO182,'様式４－２'!$C$7:$L$48,10,FALSE))</f>
        <v/>
      </c>
      <c r="AP183" s="174" t="str">
        <f>IF(AP182="","",VLOOKUP(AP182,'様式４－２'!$C$7:$L$48,10,FALSE))</f>
        <v/>
      </c>
      <c r="AQ183" s="174" t="str">
        <f>IF(AQ182="","",VLOOKUP(AQ182,'様式４－２'!$C$7:$L$48,10,FALSE))</f>
        <v/>
      </c>
      <c r="AR183" s="174" t="str">
        <f>IF(AR182="","",VLOOKUP(AR182,'様式４－２'!$C$7:$L$48,10,FALSE))</f>
        <v/>
      </c>
      <c r="AS183" s="174" t="str">
        <f>IF(AS182="","",VLOOKUP(AS182,'様式４－２'!$C$7:$L$48,10,FALSE))</f>
        <v/>
      </c>
      <c r="AT183" s="174" t="str">
        <f>IF(AT182="","",VLOOKUP(AT182,'様式４－２'!$C$7:$L$48,10,FALSE))</f>
        <v/>
      </c>
      <c r="AU183" s="175" t="str">
        <f>IF(AU182="","",VLOOKUP(AU182,'様式４－２'!$C$7:$L$48,10,FALSE))</f>
        <v/>
      </c>
      <c r="AV183" s="173" t="str">
        <f>IF(AV182="","",VLOOKUP(AV182,'様式４－２'!$C$7:$L$48,10,FALSE))</f>
        <v/>
      </c>
      <c r="AW183" s="174" t="str">
        <f>IF(AW182="","",VLOOKUP(AW182,'様式４－２'!$C$7:$L$48,10,FALSE))</f>
        <v/>
      </c>
      <c r="AX183" s="174" t="str">
        <f>IF(AX182="","",VLOOKUP(AX182,'様式４－２'!$C$7:$L$48,10,FALSE))</f>
        <v/>
      </c>
      <c r="AY183" s="174" t="str">
        <f>IF(AY182="","",VLOOKUP(AY182,'様式４－２'!$C$7:$L$48,10,FALSE))</f>
        <v/>
      </c>
      <c r="AZ183" s="174" t="str">
        <f>IF(AZ182="","",VLOOKUP(AZ182,'様式４－２'!$C$7:$L$48,10,FALSE))</f>
        <v/>
      </c>
      <c r="BA183" s="174" t="str">
        <f>IF(BA182="","",VLOOKUP(BA182,'様式４－２'!$C$7:$L$48,10,FALSE))</f>
        <v/>
      </c>
      <c r="BB183" s="175" t="str">
        <f>IF(BB182="","",VLOOKUP(BB182,'様式４－２'!$C$7:$L$48,10,FALSE))</f>
        <v/>
      </c>
      <c r="BC183" s="173" t="str">
        <f>IF(BC182="","",VLOOKUP(BC182,'様式４－２'!$C$7:$L$48,10,FALSE))</f>
        <v/>
      </c>
      <c r="BD183" s="174" t="str">
        <f>IF(BD182="","",VLOOKUP(BD182,'様式４－２'!$C$7:$L$48,10,FALSE))</f>
        <v/>
      </c>
      <c r="BE183" s="174" t="str">
        <f>IF(BE182="","",VLOOKUP(BE182,'様式４－２'!$C$7:$L$48,10,FALSE))</f>
        <v/>
      </c>
      <c r="BF183" s="338">
        <f>IF($BI$4="４週",SUM(AA183:BB183),IF($BI$4="暦月",SUM(AA183:BE183),""))</f>
        <v>0</v>
      </c>
      <c r="BG183" s="339"/>
      <c r="BH183" s="340">
        <f>IF($BI$4="４週",BF183/4,IF($BI$4="暦月",(BF183/($BI$9/7)),""))</f>
        <v>0</v>
      </c>
      <c r="BI183" s="339"/>
      <c r="BJ183" s="335"/>
      <c r="BK183" s="336"/>
      <c r="BL183" s="336"/>
      <c r="BM183" s="336"/>
      <c r="BN183" s="337"/>
    </row>
    <row r="184" spans="2:66" ht="20.25" customHeight="1" x14ac:dyDescent="0.4">
      <c r="B184" s="296">
        <f>B182+1</f>
        <v>84</v>
      </c>
      <c r="C184" s="298"/>
      <c r="D184" s="300"/>
      <c r="E184" s="223"/>
      <c r="F184" s="301"/>
      <c r="G184" s="303"/>
      <c r="H184" s="304"/>
      <c r="I184" s="163"/>
      <c r="J184" s="164"/>
      <c r="K184" s="163"/>
      <c r="L184" s="164"/>
      <c r="M184" s="307"/>
      <c r="N184" s="308"/>
      <c r="O184" s="311"/>
      <c r="P184" s="312"/>
      <c r="Q184" s="312"/>
      <c r="R184" s="304"/>
      <c r="S184" s="280"/>
      <c r="T184" s="281"/>
      <c r="U184" s="281"/>
      <c r="V184" s="281"/>
      <c r="W184" s="282"/>
      <c r="X184" s="195" t="s">
        <v>18</v>
      </c>
      <c r="Y184" s="118"/>
      <c r="Z184" s="119"/>
      <c r="AA184" s="105"/>
      <c r="AB184" s="106"/>
      <c r="AC184" s="106"/>
      <c r="AD184" s="106"/>
      <c r="AE184" s="106"/>
      <c r="AF184" s="106"/>
      <c r="AG184" s="107"/>
      <c r="AH184" s="105"/>
      <c r="AI184" s="106"/>
      <c r="AJ184" s="106"/>
      <c r="AK184" s="106"/>
      <c r="AL184" s="106"/>
      <c r="AM184" s="106"/>
      <c r="AN184" s="107"/>
      <c r="AO184" s="105"/>
      <c r="AP184" s="106"/>
      <c r="AQ184" s="106"/>
      <c r="AR184" s="106"/>
      <c r="AS184" s="106"/>
      <c r="AT184" s="106"/>
      <c r="AU184" s="107"/>
      <c r="AV184" s="105"/>
      <c r="AW184" s="106"/>
      <c r="AX184" s="106"/>
      <c r="AY184" s="106"/>
      <c r="AZ184" s="106"/>
      <c r="BA184" s="106"/>
      <c r="BB184" s="107"/>
      <c r="BC184" s="105"/>
      <c r="BD184" s="106"/>
      <c r="BE184" s="108"/>
      <c r="BF184" s="283"/>
      <c r="BG184" s="284"/>
      <c r="BH184" s="285"/>
      <c r="BI184" s="286"/>
      <c r="BJ184" s="287"/>
      <c r="BK184" s="288"/>
      <c r="BL184" s="288"/>
      <c r="BM184" s="288"/>
      <c r="BN184" s="289"/>
    </row>
    <row r="185" spans="2:66" ht="20.25" customHeight="1" x14ac:dyDescent="0.4">
      <c r="B185" s="297"/>
      <c r="C185" s="299"/>
      <c r="D185" s="302"/>
      <c r="E185" s="223"/>
      <c r="F185" s="301"/>
      <c r="G185" s="341"/>
      <c r="H185" s="342"/>
      <c r="I185" s="207"/>
      <c r="J185" s="208">
        <f>G184</f>
        <v>0</v>
      </c>
      <c r="K185" s="207"/>
      <c r="L185" s="208">
        <f>M184</f>
        <v>0</v>
      </c>
      <c r="M185" s="343"/>
      <c r="N185" s="344"/>
      <c r="O185" s="345"/>
      <c r="P185" s="346"/>
      <c r="Q185" s="346"/>
      <c r="R185" s="342"/>
      <c r="S185" s="280"/>
      <c r="T185" s="281"/>
      <c r="U185" s="281"/>
      <c r="V185" s="281"/>
      <c r="W185" s="282"/>
      <c r="X185" s="196" t="s">
        <v>246</v>
      </c>
      <c r="Y185" s="120"/>
      <c r="Z185" s="197"/>
      <c r="AA185" s="173" t="str">
        <f>IF(AA184="","",VLOOKUP(AA184,'様式４－２'!$C$7:$L$48,10,FALSE))</f>
        <v/>
      </c>
      <c r="AB185" s="174" t="str">
        <f>IF(AB184="","",VLOOKUP(AB184,'様式４－２'!$C$7:$L$48,10,FALSE))</f>
        <v/>
      </c>
      <c r="AC185" s="174" t="str">
        <f>IF(AC184="","",VLOOKUP(AC184,'様式４－２'!$C$7:$L$48,10,FALSE))</f>
        <v/>
      </c>
      <c r="AD185" s="174" t="str">
        <f>IF(AD184="","",VLOOKUP(AD184,'様式４－２'!$C$7:$L$48,10,FALSE))</f>
        <v/>
      </c>
      <c r="AE185" s="174" t="str">
        <f>IF(AE184="","",VLOOKUP(AE184,'様式４－２'!$C$7:$L$48,10,FALSE))</f>
        <v/>
      </c>
      <c r="AF185" s="174" t="str">
        <f>IF(AF184="","",VLOOKUP(AF184,'様式４－２'!$C$7:$L$48,10,FALSE))</f>
        <v/>
      </c>
      <c r="AG185" s="175" t="str">
        <f>IF(AG184="","",VLOOKUP(AG184,'様式４－２'!$C$7:$L$48,10,FALSE))</f>
        <v/>
      </c>
      <c r="AH185" s="173" t="str">
        <f>IF(AH184="","",VLOOKUP(AH184,'様式４－２'!$C$7:$L$48,10,FALSE))</f>
        <v/>
      </c>
      <c r="AI185" s="174" t="str">
        <f>IF(AI184="","",VLOOKUP(AI184,'様式４－２'!$C$7:$L$48,10,FALSE))</f>
        <v/>
      </c>
      <c r="AJ185" s="174" t="str">
        <f>IF(AJ184="","",VLOOKUP(AJ184,'様式４－２'!$C$7:$L$48,10,FALSE))</f>
        <v/>
      </c>
      <c r="AK185" s="174" t="str">
        <f>IF(AK184="","",VLOOKUP(AK184,'様式４－２'!$C$7:$L$48,10,FALSE))</f>
        <v/>
      </c>
      <c r="AL185" s="174" t="str">
        <f>IF(AL184="","",VLOOKUP(AL184,'様式４－２'!$C$7:$L$48,10,FALSE))</f>
        <v/>
      </c>
      <c r="AM185" s="174" t="str">
        <f>IF(AM184="","",VLOOKUP(AM184,'様式４－２'!$C$7:$L$48,10,FALSE))</f>
        <v/>
      </c>
      <c r="AN185" s="175" t="str">
        <f>IF(AN184="","",VLOOKUP(AN184,'様式４－２'!$C$7:$L$48,10,FALSE))</f>
        <v/>
      </c>
      <c r="AO185" s="173" t="str">
        <f>IF(AO184="","",VLOOKUP(AO184,'様式４－２'!$C$7:$L$48,10,FALSE))</f>
        <v/>
      </c>
      <c r="AP185" s="174" t="str">
        <f>IF(AP184="","",VLOOKUP(AP184,'様式４－２'!$C$7:$L$48,10,FALSE))</f>
        <v/>
      </c>
      <c r="AQ185" s="174" t="str">
        <f>IF(AQ184="","",VLOOKUP(AQ184,'様式４－２'!$C$7:$L$48,10,FALSE))</f>
        <v/>
      </c>
      <c r="AR185" s="174" t="str">
        <f>IF(AR184="","",VLOOKUP(AR184,'様式４－２'!$C$7:$L$48,10,FALSE))</f>
        <v/>
      </c>
      <c r="AS185" s="174" t="str">
        <f>IF(AS184="","",VLOOKUP(AS184,'様式４－２'!$C$7:$L$48,10,FALSE))</f>
        <v/>
      </c>
      <c r="AT185" s="174" t="str">
        <f>IF(AT184="","",VLOOKUP(AT184,'様式４－２'!$C$7:$L$48,10,FALSE))</f>
        <v/>
      </c>
      <c r="AU185" s="175" t="str">
        <f>IF(AU184="","",VLOOKUP(AU184,'様式４－２'!$C$7:$L$48,10,FALSE))</f>
        <v/>
      </c>
      <c r="AV185" s="173" t="str">
        <f>IF(AV184="","",VLOOKUP(AV184,'様式４－２'!$C$7:$L$48,10,FALSE))</f>
        <v/>
      </c>
      <c r="AW185" s="174" t="str">
        <f>IF(AW184="","",VLOOKUP(AW184,'様式４－２'!$C$7:$L$48,10,FALSE))</f>
        <v/>
      </c>
      <c r="AX185" s="174" t="str">
        <f>IF(AX184="","",VLOOKUP(AX184,'様式４－２'!$C$7:$L$48,10,FALSE))</f>
        <v/>
      </c>
      <c r="AY185" s="174" t="str">
        <f>IF(AY184="","",VLOOKUP(AY184,'様式４－２'!$C$7:$L$48,10,FALSE))</f>
        <v/>
      </c>
      <c r="AZ185" s="174" t="str">
        <f>IF(AZ184="","",VLOOKUP(AZ184,'様式４－２'!$C$7:$L$48,10,FALSE))</f>
        <v/>
      </c>
      <c r="BA185" s="174" t="str">
        <f>IF(BA184="","",VLOOKUP(BA184,'様式４－２'!$C$7:$L$48,10,FALSE))</f>
        <v/>
      </c>
      <c r="BB185" s="175" t="str">
        <f>IF(BB184="","",VLOOKUP(BB184,'様式４－２'!$C$7:$L$48,10,FALSE))</f>
        <v/>
      </c>
      <c r="BC185" s="173" t="str">
        <f>IF(BC184="","",VLOOKUP(BC184,'様式４－２'!$C$7:$L$48,10,FALSE))</f>
        <v/>
      </c>
      <c r="BD185" s="174" t="str">
        <f>IF(BD184="","",VLOOKUP(BD184,'様式４－２'!$C$7:$L$48,10,FALSE))</f>
        <v/>
      </c>
      <c r="BE185" s="174" t="str">
        <f>IF(BE184="","",VLOOKUP(BE184,'様式４－２'!$C$7:$L$48,10,FALSE))</f>
        <v/>
      </c>
      <c r="BF185" s="338">
        <f>IF($BI$4="４週",SUM(AA185:BB185),IF($BI$4="暦月",SUM(AA185:BE185),""))</f>
        <v>0</v>
      </c>
      <c r="BG185" s="339"/>
      <c r="BH185" s="340">
        <f>IF($BI$4="４週",BF185/4,IF($BI$4="暦月",(BF185/($BI$9/7)),""))</f>
        <v>0</v>
      </c>
      <c r="BI185" s="339"/>
      <c r="BJ185" s="335"/>
      <c r="BK185" s="336"/>
      <c r="BL185" s="336"/>
      <c r="BM185" s="336"/>
      <c r="BN185" s="337"/>
    </row>
    <row r="186" spans="2:66" ht="20.25" customHeight="1" x14ac:dyDescent="0.4">
      <c r="B186" s="296">
        <f>B184+1</f>
        <v>85</v>
      </c>
      <c r="C186" s="298"/>
      <c r="D186" s="300"/>
      <c r="E186" s="223"/>
      <c r="F186" s="301"/>
      <c r="G186" s="303"/>
      <c r="H186" s="304"/>
      <c r="I186" s="163"/>
      <c r="J186" s="164"/>
      <c r="K186" s="163"/>
      <c r="L186" s="164"/>
      <c r="M186" s="307"/>
      <c r="N186" s="308"/>
      <c r="O186" s="311"/>
      <c r="P186" s="312"/>
      <c r="Q186" s="312"/>
      <c r="R186" s="304"/>
      <c r="S186" s="280"/>
      <c r="T186" s="281"/>
      <c r="U186" s="281"/>
      <c r="V186" s="281"/>
      <c r="W186" s="282"/>
      <c r="X186" s="195" t="s">
        <v>18</v>
      </c>
      <c r="Y186" s="118"/>
      <c r="Z186" s="119"/>
      <c r="AA186" s="105"/>
      <c r="AB186" s="106"/>
      <c r="AC186" s="106"/>
      <c r="AD186" s="106"/>
      <c r="AE186" s="106"/>
      <c r="AF186" s="106"/>
      <c r="AG186" s="107"/>
      <c r="AH186" s="105"/>
      <c r="AI186" s="106"/>
      <c r="AJ186" s="106"/>
      <c r="AK186" s="106"/>
      <c r="AL186" s="106"/>
      <c r="AM186" s="106"/>
      <c r="AN186" s="107"/>
      <c r="AO186" s="105"/>
      <c r="AP186" s="106"/>
      <c r="AQ186" s="106"/>
      <c r="AR186" s="106"/>
      <c r="AS186" s="106"/>
      <c r="AT186" s="106"/>
      <c r="AU186" s="107"/>
      <c r="AV186" s="105"/>
      <c r="AW186" s="106"/>
      <c r="AX186" s="106"/>
      <c r="AY186" s="106"/>
      <c r="AZ186" s="106"/>
      <c r="BA186" s="106"/>
      <c r="BB186" s="107"/>
      <c r="BC186" s="105"/>
      <c r="BD186" s="106"/>
      <c r="BE186" s="108"/>
      <c r="BF186" s="283"/>
      <c r="BG186" s="284"/>
      <c r="BH186" s="285"/>
      <c r="BI186" s="286"/>
      <c r="BJ186" s="287"/>
      <c r="BK186" s="288"/>
      <c r="BL186" s="288"/>
      <c r="BM186" s="288"/>
      <c r="BN186" s="289"/>
    </row>
    <row r="187" spans="2:66" ht="20.25" customHeight="1" x14ac:dyDescent="0.4">
      <c r="B187" s="297"/>
      <c r="C187" s="299"/>
      <c r="D187" s="302"/>
      <c r="E187" s="223"/>
      <c r="F187" s="301"/>
      <c r="G187" s="341"/>
      <c r="H187" s="342"/>
      <c r="I187" s="207"/>
      <c r="J187" s="208">
        <f>G186</f>
        <v>0</v>
      </c>
      <c r="K187" s="207"/>
      <c r="L187" s="208">
        <f>M186</f>
        <v>0</v>
      </c>
      <c r="M187" s="343"/>
      <c r="N187" s="344"/>
      <c r="O187" s="345"/>
      <c r="P187" s="346"/>
      <c r="Q187" s="346"/>
      <c r="R187" s="342"/>
      <c r="S187" s="280"/>
      <c r="T187" s="281"/>
      <c r="U187" s="281"/>
      <c r="V187" s="281"/>
      <c r="W187" s="282"/>
      <c r="X187" s="196" t="s">
        <v>246</v>
      </c>
      <c r="Y187" s="120"/>
      <c r="Z187" s="197"/>
      <c r="AA187" s="173" t="str">
        <f>IF(AA186="","",VLOOKUP(AA186,'様式４－２'!$C$7:$L$48,10,FALSE))</f>
        <v/>
      </c>
      <c r="AB187" s="174" t="str">
        <f>IF(AB186="","",VLOOKUP(AB186,'様式４－２'!$C$7:$L$48,10,FALSE))</f>
        <v/>
      </c>
      <c r="AC187" s="174" t="str">
        <f>IF(AC186="","",VLOOKUP(AC186,'様式４－２'!$C$7:$L$48,10,FALSE))</f>
        <v/>
      </c>
      <c r="AD187" s="174" t="str">
        <f>IF(AD186="","",VLOOKUP(AD186,'様式４－２'!$C$7:$L$48,10,FALSE))</f>
        <v/>
      </c>
      <c r="AE187" s="174" t="str">
        <f>IF(AE186="","",VLOOKUP(AE186,'様式４－２'!$C$7:$L$48,10,FALSE))</f>
        <v/>
      </c>
      <c r="AF187" s="174" t="str">
        <f>IF(AF186="","",VLOOKUP(AF186,'様式４－２'!$C$7:$L$48,10,FALSE))</f>
        <v/>
      </c>
      <c r="AG187" s="175" t="str">
        <f>IF(AG186="","",VLOOKUP(AG186,'様式４－２'!$C$7:$L$48,10,FALSE))</f>
        <v/>
      </c>
      <c r="AH187" s="173" t="str">
        <f>IF(AH186="","",VLOOKUP(AH186,'様式４－２'!$C$7:$L$48,10,FALSE))</f>
        <v/>
      </c>
      <c r="AI187" s="174" t="str">
        <f>IF(AI186="","",VLOOKUP(AI186,'様式４－２'!$C$7:$L$48,10,FALSE))</f>
        <v/>
      </c>
      <c r="AJ187" s="174" t="str">
        <f>IF(AJ186="","",VLOOKUP(AJ186,'様式４－２'!$C$7:$L$48,10,FALSE))</f>
        <v/>
      </c>
      <c r="AK187" s="174" t="str">
        <f>IF(AK186="","",VLOOKUP(AK186,'様式４－２'!$C$7:$L$48,10,FALSE))</f>
        <v/>
      </c>
      <c r="AL187" s="174" t="str">
        <f>IF(AL186="","",VLOOKUP(AL186,'様式４－２'!$C$7:$L$48,10,FALSE))</f>
        <v/>
      </c>
      <c r="AM187" s="174" t="str">
        <f>IF(AM186="","",VLOOKUP(AM186,'様式４－２'!$C$7:$L$48,10,FALSE))</f>
        <v/>
      </c>
      <c r="AN187" s="175" t="str">
        <f>IF(AN186="","",VLOOKUP(AN186,'様式４－２'!$C$7:$L$48,10,FALSE))</f>
        <v/>
      </c>
      <c r="AO187" s="173" t="str">
        <f>IF(AO186="","",VLOOKUP(AO186,'様式４－２'!$C$7:$L$48,10,FALSE))</f>
        <v/>
      </c>
      <c r="AP187" s="174" t="str">
        <f>IF(AP186="","",VLOOKUP(AP186,'様式４－２'!$C$7:$L$48,10,FALSE))</f>
        <v/>
      </c>
      <c r="AQ187" s="174" t="str">
        <f>IF(AQ186="","",VLOOKUP(AQ186,'様式４－２'!$C$7:$L$48,10,FALSE))</f>
        <v/>
      </c>
      <c r="AR187" s="174" t="str">
        <f>IF(AR186="","",VLOOKUP(AR186,'様式４－２'!$C$7:$L$48,10,FALSE))</f>
        <v/>
      </c>
      <c r="AS187" s="174" t="str">
        <f>IF(AS186="","",VLOOKUP(AS186,'様式４－２'!$C$7:$L$48,10,FALSE))</f>
        <v/>
      </c>
      <c r="AT187" s="174" t="str">
        <f>IF(AT186="","",VLOOKUP(AT186,'様式４－２'!$C$7:$L$48,10,FALSE))</f>
        <v/>
      </c>
      <c r="AU187" s="175" t="str">
        <f>IF(AU186="","",VLOOKUP(AU186,'様式４－２'!$C$7:$L$48,10,FALSE))</f>
        <v/>
      </c>
      <c r="AV187" s="173" t="str">
        <f>IF(AV186="","",VLOOKUP(AV186,'様式４－２'!$C$7:$L$48,10,FALSE))</f>
        <v/>
      </c>
      <c r="AW187" s="174" t="str">
        <f>IF(AW186="","",VLOOKUP(AW186,'様式４－２'!$C$7:$L$48,10,FALSE))</f>
        <v/>
      </c>
      <c r="AX187" s="174" t="str">
        <f>IF(AX186="","",VLOOKUP(AX186,'様式４－２'!$C$7:$L$48,10,FALSE))</f>
        <v/>
      </c>
      <c r="AY187" s="174" t="str">
        <f>IF(AY186="","",VLOOKUP(AY186,'様式４－２'!$C$7:$L$48,10,FALSE))</f>
        <v/>
      </c>
      <c r="AZ187" s="174" t="str">
        <f>IF(AZ186="","",VLOOKUP(AZ186,'様式４－２'!$C$7:$L$48,10,FALSE))</f>
        <v/>
      </c>
      <c r="BA187" s="174" t="str">
        <f>IF(BA186="","",VLOOKUP(BA186,'様式４－２'!$C$7:$L$48,10,FALSE))</f>
        <v/>
      </c>
      <c r="BB187" s="175" t="str">
        <f>IF(BB186="","",VLOOKUP(BB186,'様式４－２'!$C$7:$L$48,10,FALSE))</f>
        <v/>
      </c>
      <c r="BC187" s="173" t="str">
        <f>IF(BC186="","",VLOOKUP(BC186,'様式４－２'!$C$7:$L$48,10,FALSE))</f>
        <v/>
      </c>
      <c r="BD187" s="174" t="str">
        <f>IF(BD186="","",VLOOKUP(BD186,'様式４－２'!$C$7:$L$48,10,FALSE))</f>
        <v/>
      </c>
      <c r="BE187" s="174" t="str">
        <f>IF(BE186="","",VLOOKUP(BE186,'様式４－２'!$C$7:$L$48,10,FALSE))</f>
        <v/>
      </c>
      <c r="BF187" s="338">
        <f>IF($BI$4="４週",SUM(AA187:BB187),IF($BI$4="暦月",SUM(AA187:BE187),""))</f>
        <v>0</v>
      </c>
      <c r="BG187" s="339"/>
      <c r="BH187" s="340">
        <f>IF($BI$4="４週",BF187/4,IF($BI$4="暦月",(BF187/($BI$9/7)),""))</f>
        <v>0</v>
      </c>
      <c r="BI187" s="339"/>
      <c r="BJ187" s="335"/>
      <c r="BK187" s="336"/>
      <c r="BL187" s="336"/>
      <c r="BM187" s="336"/>
      <c r="BN187" s="337"/>
    </row>
    <row r="188" spans="2:66" ht="20.25" customHeight="1" x14ac:dyDescent="0.4">
      <c r="B188" s="296">
        <f>B186+1</f>
        <v>86</v>
      </c>
      <c r="C188" s="298"/>
      <c r="D188" s="300"/>
      <c r="E188" s="223"/>
      <c r="F188" s="301"/>
      <c r="G188" s="303"/>
      <c r="H188" s="304"/>
      <c r="I188" s="163"/>
      <c r="J188" s="164"/>
      <c r="K188" s="163"/>
      <c r="L188" s="164"/>
      <c r="M188" s="307"/>
      <c r="N188" s="308"/>
      <c r="O188" s="311"/>
      <c r="P188" s="312"/>
      <c r="Q188" s="312"/>
      <c r="R188" s="304"/>
      <c r="S188" s="280"/>
      <c r="T188" s="281"/>
      <c r="U188" s="281"/>
      <c r="V188" s="281"/>
      <c r="W188" s="282"/>
      <c r="X188" s="195" t="s">
        <v>18</v>
      </c>
      <c r="Y188" s="118"/>
      <c r="Z188" s="119"/>
      <c r="AA188" s="105"/>
      <c r="AB188" s="106"/>
      <c r="AC188" s="106"/>
      <c r="AD188" s="106"/>
      <c r="AE188" s="106"/>
      <c r="AF188" s="106"/>
      <c r="AG188" s="107"/>
      <c r="AH188" s="105"/>
      <c r="AI188" s="106"/>
      <c r="AJ188" s="106"/>
      <c r="AK188" s="106"/>
      <c r="AL188" s="106"/>
      <c r="AM188" s="106"/>
      <c r="AN188" s="107"/>
      <c r="AO188" s="105"/>
      <c r="AP188" s="106"/>
      <c r="AQ188" s="106"/>
      <c r="AR188" s="106"/>
      <c r="AS188" s="106"/>
      <c r="AT188" s="106"/>
      <c r="AU188" s="107"/>
      <c r="AV188" s="105"/>
      <c r="AW188" s="106"/>
      <c r="AX188" s="106"/>
      <c r="AY188" s="106"/>
      <c r="AZ188" s="106"/>
      <c r="BA188" s="106"/>
      <c r="BB188" s="107"/>
      <c r="BC188" s="105"/>
      <c r="BD188" s="106"/>
      <c r="BE188" s="108"/>
      <c r="BF188" s="283"/>
      <c r="BG188" s="284"/>
      <c r="BH188" s="285"/>
      <c r="BI188" s="286"/>
      <c r="BJ188" s="287"/>
      <c r="BK188" s="288"/>
      <c r="BL188" s="288"/>
      <c r="BM188" s="288"/>
      <c r="BN188" s="289"/>
    </row>
    <row r="189" spans="2:66" ht="20.25" customHeight="1" x14ac:dyDescent="0.4">
      <c r="B189" s="297"/>
      <c r="C189" s="299"/>
      <c r="D189" s="302"/>
      <c r="E189" s="223"/>
      <c r="F189" s="301"/>
      <c r="G189" s="341"/>
      <c r="H189" s="342"/>
      <c r="I189" s="207"/>
      <c r="J189" s="208">
        <f>G188</f>
        <v>0</v>
      </c>
      <c r="K189" s="207"/>
      <c r="L189" s="208">
        <f>M188</f>
        <v>0</v>
      </c>
      <c r="M189" s="343"/>
      <c r="N189" s="344"/>
      <c r="O189" s="345"/>
      <c r="P189" s="346"/>
      <c r="Q189" s="346"/>
      <c r="R189" s="342"/>
      <c r="S189" s="280"/>
      <c r="T189" s="281"/>
      <c r="U189" s="281"/>
      <c r="V189" s="281"/>
      <c r="W189" s="282"/>
      <c r="X189" s="196" t="s">
        <v>246</v>
      </c>
      <c r="Y189" s="120"/>
      <c r="Z189" s="197"/>
      <c r="AA189" s="173" t="str">
        <f>IF(AA188="","",VLOOKUP(AA188,'様式４－２'!$C$7:$L$48,10,FALSE))</f>
        <v/>
      </c>
      <c r="AB189" s="174" t="str">
        <f>IF(AB188="","",VLOOKUP(AB188,'様式４－２'!$C$7:$L$48,10,FALSE))</f>
        <v/>
      </c>
      <c r="AC189" s="174" t="str">
        <f>IF(AC188="","",VLOOKUP(AC188,'様式４－２'!$C$7:$L$48,10,FALSE))</f>
        <v/>
      </c>
      <c r="AD189" s="174" t="str">
        <f>IF(AD188="","",VLOOKUP(AD188,'様式４－２'!$C$7:$L$48,10,FALSE))</f>
        <v/>
      </c>
      <c r="AE189" s="174" t="str">
        <f>IF(AE188="","",VLOOKUP(AE188,'様式４－２'!$C$7:$L$48,10,FALSE))</f>
        <v/>
      </c>
      <c r="AF189" s="174" t="str">
        <f>IF(AF188="","",VLOOKUP(AF188,'様式４－２'!$C$7:$L$48,10,FALSE))</f>
        <v/>
      </c>
      <c r="AG189" s="175" t="str">
        <f>IF(AG188="","",VLOOKUP(AG188,'様式４－２'!$C$7:$L$48,10,FALSE))</f>
        <v/>
      </c>
      <c r="AH189" s="173" t="str">
        <f>IF(AH188="","",VLOOKUP(AH188,'様式４－２'!$C$7:$L$48,10,FALSE))</f>
        <v/>
      </c>
      <c r="AI189" s="174" t="str">
        <f>IF(AI188="","",VLOOKUP(AI188,'様式４－２'!$C$7:$L$48,10,FALSE))</f>
        <v/>
      </c>
      <c r="AJ189" s="174" t="str">
        <f>IF(AJ188="","",VLOOKUP(AJ188,'様式４－２'!$C$7:$L$48,10,FALSE))</f>
        <v/>
      </c>
      <c r="AK189" s="174" t="str">
        <f>IF(AK188="","",VLOOKUP(AK188,'様式４－２'!$C$7:$L$48,10,FALSE))</f>
        <v/>
      </c>
      <c r="AL189" s="174" t="str">
        <f>IF(AL188="","",VLOOKUP(AL188,'様式４－２'!$C$7:$L$48,10,FALSE))</f>
        <v/>
      </c>
      <c r="AM189" s="174" t="str">
        <f>IF(AM188="","",VLOOKUP(AM188,'様式４－２'!$C$7:$L$48,10,FALSE))</f>
        <v/>
      </c>
      <c r="AN189" s="175" t="str">
        <f>IF(AN188="","",VLOOKUP(AN188,'様式４－２'!$C$7:$L$48,10,FALSE))</f>
        <v/>
      </c>
      <c r="AO189" s="173" t="str">
        <f>IF(AO188="","",VLOOKUP(AO188,'様式４－２'!$C$7:$L$48,10,FALSE))</f>
        <v/>
      </c>
      <c r="AP189" s="174" t="str">
        <f>IF(AP188="","",VLOOKUP(AP188,'様式４－２'!$C$7:$L$48,10,FALSE))</f>
        <v/>
      </c>
      <c r="AQ189" s="174" t="str">
        <f>IF(AQ188="","",VLOOKUP(AQ188,'様式４－２'!$C$7:$L$48,10,FALSE))</f>
        <v/>
      </c>
      <c r="AR189" s="174" t="str">
        <f>IF(AR188="","",VLOOKUP(AR188,'様式４－２'!$C$7:$L$48,10,FALSE))</f>
        <v/>
      </c>
      <c r="AS189" s="174" t="str">
        <f>IF(AS188="","",VLOOKUP(AS188,'様式４－２'!$C$7:$L$48,10,FALSE))</f>
        <v/>
      </c>
      <c r="AT189" s="174" t="str">
        <f>IF(AT188="","",VLOOKUP(AT188,'様式４－２'!$C$7:$L$48,10,FALSE))</f>
        <v/>
      </c>
      <c r="AU189" s="175" t="str">
        <f>IF(AU188="","",VLOOKUP(AU188,'様式４－２'!$C$7:$L$48,10,FALSE))</f>
        <v/>
      </c>
      <c r="AV189" s="173" t="str">
        <f>IF(AV188="","",VLOOKUP(AV188,'様式４－２'!$C$7:$L$48,10,FALSE))</f>
        <v/>
      </c>
      <c r="AW189" s="174" t="str">
        <f>IF(AW188="","",VLOOKUP(AW188,'様式４－２'!$C$7:$L$48,10,FALSE))</f>
        <v/>
      </c>
      <c r="AX189" s="174" t="str">
        <f>IF(AX188="","",VLOOKUP(AX188,'様式４－２'!$C$7:$L$48,10,FALSE))</f>
        <v/>
      </c>
      <c r="AY189" s="174" t="str">
        <f>IF(AY188="","",VLOOKUP(AY188,'様式４－２'!$C$7:$L$48,10,FALSE))</f>
        <v/>
      </c>
      <c r="AZ189" s="174" t="str">
        <f>IF(AZ188="","",VLOOKUP(AZ188,'様式４－２'!$C$7:$L$48,10,FALSE))</f>
        <v/>
      </c>
      <c r="BA189" s="174" t="str">
        <f>IF(BA188="","",VLOOKUP(BA188,'様式４－２'!$C$7:$L$48,10,FALSE))</f>
        <v/>
      </c>
      <c r="BB189" s="175" t="str">
        <f>IF(BB188="","",VLOOKUP(BB188,'様式４－２'!$C$7:$L$48,10,FALSE))</f>
        <v/>
      </c>
      <c r="BC189" s="173" t="str">
        <f>IF(BC188="","",VLOOKUP(BC188,'様式４－２'!$C$7:$L$48,10,FALSE))</f>
        <v/>
      </c>
      <c r="BD189" s="174" t="str">
        <f>IF(BD188="","",VLOOKUP(BD188,'様式４－２'!$C$7:$L$48,10,FALSE))</f>
        <v/>
      </c>
      <c r="BE189" s="174" t="str">
        <f>IF(BE188="","",VLOOKUP(BE188,'様式４－２'!$C$7:$L$48,10,FALSE))</f>
        <v/>
      </c>
      <c r="BF189" s="338">
        <f>IF($BI$4="４週",SUM(AA189:BB189),IF($BI$4="暦月",SUM(AA189:BE189),""))</f>
        <v>0</v>
      </c>
      <c r="BG189" s="339"/>
      <c r="BH189" s="340">
        <f>IF($BI$4="４週",BF189/4,IF($BI$4="暦月",(BF189/($BI$9/7)),""))</f>
        <v>0</v>
      </c>
      <c r="BI189" s="339"/>
      <c r="BJ189" s="335"/>
      <c r="BK189" s="336"/>
      <c r="BL189" s="336"/>
      <c r="BM189" s="336"/>
      <c r="BN189" s="337"/>
    </row>
    <row r="190" spans="2:66" ht="20.25" customHeight="1" x14ac:dyDescent="0.4">
      <c r="B190" s="296">
        <f>B188+1</f>
        <v>87</v>
      </c>
      <c r="C190" s="298"/>
      <c r="D190" s="300"/>
      <c r="E190" s="223"/>
      <c r="F190" s="301"/>
      <c r="G190" s="303"/>
      <c r="H190" s="304"/>
      <c r="I190" s="163"/>
      <c r="J190" s="164"/>
      <c r="K190" s="163"/>
      <c r="L190" s="164"/>
      <c r="M190" s="307"/>
      <c r="N190" s="308"/>
      <c r="O190" s="311"/>
      <c r="P190" s="312"/>
      <c r="Q190" s="312"/>
      <c r="R190" s="304"/>
      <c r="S190" s="280"/>
      <c r="T190" s="281"/>
      <c r="U190" s="281"/>
      <c r="V190" s="281"/>
      <c r="W190" s="282"/>
      <c r="X190" s="195" t="s">
        <v>18</v>
      </c>
      <c r="Y190" s="118"/>
      <c r="Z190" s="119"/>
      <c r="AA190" s="105"/>
      <c r="AB190" s="106"/>
      <c r="AC190" s="106"/>
      <c r="AD190" s="106"/>
      <c r="AE190" s="106"/>
      <c r="AF190" s="106"/>
      <c r="AG190" s="107"/>
      <c r="AH190" s="105"/>
      <c r="AI190" s="106"/>
      <c r="AJ190" s="106"/>
      <c r="AK190" s="106"/>
      <c r="AL190" s="106"/>
      <c r="AM190" s="106"/>
      <c r="AN190" s="107"/>
      <c r="AO190" s="105"/>
      <c r="AP190" s="106"/>
      <c r="AQ190" s="106"/>
      <c r="AR190" s="106"/>
      <c r="AS190" s="106"/>
      <c r="AT190" s="106"/>
      <c r="AU190" s="107"/>
      <c r="AV190" s="105"/>
      <c r="AW190" s="106"/>
      <c r="AX190" s="106"/>
      <c r="AY190" s="106"/>
      <c r="AZ190" s="106"/>
      <c r="BA190" s="106"/>
      <c r="BB190" s="107"/>
      <c r="BC190" s="105"/>
      <c r="BD190" s="106"/>
      <c r="BE190" s="108"/>
      <c r="BF190" s="283"/>
      <c r="BG190" s="284"/>
      <c r="BH190" s="285"/>
      <c r="BI190" s="286"/>
      <c r="BJ190" s="287"/>
      <c r="BK190" s="288"/>
      <c r="BL190" s="288"/>
      <c r="BM190" s="288"/>
      <c r="BN190" s="289"/>
    </row>
    <row r="191" spans="2:66" ht="20.25" customHeight="1" x14ac:dyDescent="0.4">
      <c r="B191" s="297"/>
      <c r="C191" s="299"/>
      <c r="D191" s="302"/>
      <c r="E191" s="223"/>
      <c r="F191" s="301"/>
      <c r="G191" s="341"/>
      <c r="H191" s="342"/>
      <c r="I191" s="207"/>
      <c r="J191" s="208">
        <f>G190</f>
        <v>0</v>
      </c>
      <c r="K191" s="207"/>
      <c r="L191" s="208">
        <f>M190</f>
        <v>0</v>
      </c>
      <c r="M191" s="343"/>
      <c r="N191" s="344"/>
      <c r="O191" s="345"/>
      <c r="P191" s="346"/>
      <c r="Q191" s="346"/>
      <c r="R191" s="342"/>
      <c r="S191" s="280"/>
      <c r="T191" s="281"/>
      <c r="U191" s="281"/>
      <c r="V191" s="281"/>
      <c r="W191" s="282"/>
      <c r="X191" s="196" t="s">
        <v>246</v>
      </c>
      <c r="Y191" s="120"/>
      <c r="Z191" s="197"/>
      <c r="AA191" s="173" t="str">
        <f>IF(AA190="","",VLOOKUP(AA190,'様式４－２'!$C$7:$L$48,10,FALSE))</f>
        <v/>
      </c>
      <c r="AB191" s="174" t="str">
        <f>IF(AB190="","",VLOOKUP(AB190,'様式４－２'!$C$7:$L$48,10,FALSE))</f>
        <v/>
      </c>
      <c r="AC191" s="174" t="str">
        <f>IF(AC190="","",VLOOKUP(AC190,'様式４－２'!$C$7:$L$48,10,FALSE))</f>
        <v/>
      </c>
      <c r="AD191" s="174" t="str">
        <f>IF(AD190="","",VLOOKUP(AD190,'様式４－２'!$C$7:$L$48,10,FALSE))</f>
        <v/>
      </c>
      <c r="AE191" s="174" t="str">
        <f>IF(AE190="","",VLOOKUP(AE190,'様式４－２'!$C$7:$L$48,10,FALSE))</f>
        <v/>
      </c>
      <c r="AF191" s="174" t="str">
        <f>IF(AF190="","",VLOOKUP(AF190,'様式４－２'!$C$7:$L$48,10,FALSE))</f>
        <v/>
      </c>
      <c r="AG191" s="175" t="str">
        <f>IF(AG190="","",VLOOKUP(AG190,'様式４－２'!$C$7:$L$48,10,FALSE))</f>
        <v/>
      </c>
      <c r="AH191" s="173" t="str">
        <f>IF(AH190="","",VLOOKUP(AH190,'様式４－２'!$C$7:$L$48,10,FALSE))</f>
        <v/>
      </c>
      <c r="AI191" s="174" t="str">
        <f>IF(AI190="","",VLOOKUP(AI190,'様式４－２'!$C$7:$L$48,10,FALSE))</f>
        <v/>
      </c>
      <c r="AJ191" s="174" t="str">
        <f>IF(AJ190="","",VLOOKUP(AJ190,'様式４－２'!$C$7:$L$48,10,FALSE))</f>
        <v/>
      </c>
      <c r="AK191" s="174" t="str">
        <f>IF(AK190="","",VLOOKUP(AK190,'様式４－２'!$C$7:$L$48,10,FALSE))</f>
        <v/>
      </c>
      <c r="AL191" s="174" t="str">
        <f>IF(AL190="","",VLOOKUP(AL190,'様式４－２'!$C$7:$L$48,10,FALSE))</f>
        <v/>
      </c>
      <c r="AM191" s="174" t="str">
        <f>IF(AM190="","",VLOOKUP(AM190,'様式４－２'!$C$7:$L$48,10,FALSE))</f>
        <v/>
      </c>
      <c r="AN191" s="175" t="str">
        <f>IF(AN190="","",VLOOKUP(AN190,'様式４－２'!$C$7:$L$48,10,FALSE))</f>
        <v/>
      </c>
      <c r="AO191" s="173" t="str">
        <f>IF(AO190="","",VLOOKUP(AO190,'様式４－２'!$C$7:$L$48,10,FALSE))</f>
        <v/>
      </c>
      <c r="AP191" s="174" t="str">
        <f>IF(AP190="","",VLOOKUP(AP190,'様式４－２'!$C$7:$L$48,10,FALSE))</f>
        <v/>
      </c>
      <c r="AQ191" s="174" t="str">
        <f>IF(AQ190="","",VLOOKUP(AQ190,'様式４－２'!$C$7:$L$48,10,FALSE))</f>
        <v/>
      </c>
      <c r="AR191" s="174" t="str">
        <f>IF(AR190="","",VLOOKUP(AR190,'様式４－２'!$C$7:$L$48,10,FALSE))</f>
        <v/>
      </c>
      <c r="AS191" s="174" t="str">
        <f>IF(AS190="","",VLOOKUP(AS190,'様式４－２'!$C$7:$L$48,10,FALSE))</f>
        <v/>
      </c>
      <c r="AT191" s="174" t="str">
        <f>IF(AT190="","",VLOOKUP(AT190,'様式４－２'!$C$7:$L$48,10,FALSE))</f>
        <v/>
      </c>
      <c r="AU191" s="175" t="str">
        <f>IF(AU190="","",VLOOKUP(AU190,'様式４－２'!$C$7:$L$48,10,FALSE))</f>
        <v/>
      </c>
      <c r="AV191" s="173" t="str">
        <f>IF(AV190="","",VLOOKUP(AV190,'様式４－２'!$C$7:$L$48,10,FALSE))</f>
        <v/>
      </c>
      <c r="AW191" s="174" t="str">
        <f>IF(AW190="","",VLOOKUP(AW190,'様式４－２'!$C$7:$L$48,10,FALSE))</f>
        <v/>
      </c>
      <c r="AX191" s="174" t="str">
        <f>IF(AX190="","",VLOOKUP(AX190,'様式４－２'!$C$7:$L$48,10,FALSE))</f>
        <v/>
      </c>
      <c r="AY191" s="174" t="str">
        <f>IF(AY190="","",VLOOKUP(AY190,'様式４－２'!$C$7:$L$48,10,FALSE))</f>
        <v/>
      </c>
      <c r="AZ191" s="174" t="str">
        <f>IF(AZ190="","",VLOOKUP(AZ190,'様式４－２'!$C$7:$L$48,10,FALSE))</f>
        <v/>
      </c>
      <c r="BA191" s="174" t="str">
        <f>IF(BA190="","",VLOOKUP(BA190,'様式４－２'!$C$7:$L$48,10,FALSE))</f>
        <v/>
      </c>
      <c r="BB191" s="175" t="str">
        <f>IF(BB190="","",VLOOKUP(BB190,'様式４－２'!$C$7:$L$48,10,FALSE))</f>
        <v/>
      </c>
      <c r="BC191" s="173" t="str">
        <f>IF(BC190="","",VLOOKUP(BC190,'様式４－２'!$C$7:$L$48,10,FALSE))</f>
        <v/>
      </c>
      <c r="BD191" s="174" t="str">
        <f>IF(BD190="","",VLOOKUP(BD190,'様式４－２'!$C$7:$L$48,10,FALSE))</f>
        <v/>
      </c>
      <c r="BE191" s="174" t="str">
        <f>IF(BE190="","",VLOOKUP(BE190,'様式４－２'!$C$7:$L$48,10,FALSE))</f>
        <v/>
      </c>
      <c r="BF191" s="338">
        <f>IF($BI$4="４週",SUM(AA191:BB191),IF($BI$4="暦月",SUM(AA191:BE191),""))</f>
        <v>0</v>
      </c>
      <c r="BG191" s="339"/>
      <c r="BH191" s="340">
        <f>IF($BI$4="４週",BF191/4,IF($BI$4="暦月",(BF191/($BI$9/7)),""))</f>
        <v>0</v>
      </c>
      <c r="BI191" s="339"/>
      <c r="BJ191" s="335"/>
      <c r="BK191" s="336"/>
      <c r="BL191" s="336"/>
      <c r="BM191" s="336"/>
      <c r="BN191" s="337"/>
    </row>
    <row r="192" spans="2:66" ht="20.25" customHeight="1" x14ac:dyDescent="0.4">
      <c r="B192" s="296">
        <f>B190+1</f>
        <v>88</v>
      </c>
      <c r="C192" s="298"/>
      <c r="D192" s="300"/>
      <c r="E192" s="223"/>
      <c r="F192" s="301"/>
      <c r="G192" s="303"/>
      <c r="H192" s="304"/>
      <c r="I192" s="163"/>
      <c r="J192" s="164"/>
      <c r="K192" s="163"/>
      <c r="L192" s="164"/>
      <c r="M192" s="307"/>
      <c r="N192" s="308"/>
      <c r="O192" s="311"/>
      <c r="P192" s="312"/>
      <c r="Q192" s="312"/>
      <c r="R192" s="304"/>
      <c r="S192" s="280"/>
      <c r="T192" s="281"/>
      <c r="U192" s="281"/>
      <c r="V192" s="281"/>
      <c r="W192" s="282"/>
      <c r="X192" s="195" t="s">
        <v>18</v>
      </c>
      <c r="Y192" s="118"/>
      <c r="Z192" s="119"/>
      <c r="AA192" s="105"/>
      <c r="AB192" s="106"/>
      <c r="AC192" s="106"/>
      <c r="AD192" s="106"/>
      <c r="AE192" s="106"/>
      <c r="AF192" s="106"/>
      <c r="AG192" s="107"/>
      <c r="AH192" s="105"/>
      <c r="AI192" s="106"/>
      <c r="AJ192" s="106"/>
      <c r="AK192" s="106"/>
      <c r="AL192" s="106"/>
      <c r="AM192" s="106"/>
      <c r="AN192" s="107"/>
      <c r="AO192" s="105"/>
      <c r="AP192" s="106"/>
      <c r="AQ192" s="106"/>
      <c r="AR192" s="106"/>
      <c r="AS192" s="106"/>
      <c r="AT192" s="106"/>
      <c r="AU192" s="107"/>
      <c r="AV192" s="105"/>
      <c r="AW192" s="106"/>
      <c r="AX192" s="106"/>
      <c r="AY192" s="106"/>
      <c r="AZ192" s="106"/>
      <c r="BA192" s="106"/>
      <c r="BB192" s="107"/>
      <c r="BC192" s="105"/>
      <c r="BD192" s="106"/>
      <c r="BE192" s="108"/>
      <c r="BF192" s="283"/>
      <c r="BG192" s="284"/>
      <c r="BH192" s="285"/>
      <c r="BI192" s="286"/>
      <c r="BJ192" s="287"/>
      <c r="BK192" s="288"/>
      <c r="BL192" s="288"/>
      <c r="BM192" s="288"/>
      <c r="BN192" s="289"/>
    </row>
    <row r="193" spans="2:66" ht="20.25" customHeight="1" x14ac:dyDescent="0.4">
      <c r="B193" s="297"/>
      <c r="C193" s="299"/>
      <c r="D193" s="302"/>
      <c r="E193" s="223"/>
      <c r="F193" s="301"/>
      <c r="G193" s="341"/>
      <c r="H193" s="342"/>
      <c r="I193" s="207"/>
      <c r="J193" s="208">
        <f>G192</f>
        <v>0</v>
      </c>
      <c r="K193" s="207"/>
      <c r="L193" s="208">
        <f>M192</f>
        <v>0</v>
      </c>
      <c r="M193" s="343"/>
      <c r="N193" s="344"/>
      <c r="O193" s="345"/>
      <c r="P193" s="346"/>
      <c r="Q193" s="346"/>
      <c r="R193" s="342"/>
      <c r="S193" s="280"/>
      <c r="T193" s="281"/>
      <c r="U193" s="281"/>
      <c r="V193" s="281"/>
      <c r="W193" s="282"/>
      <c r="X193" s="196" t="s">
        <v>246</v>
      </c>
      <c r="Y193" s="120"/>
      <c r="Z193" s="197"/>
      <c r="AA193" s="173" t="str">
        <f>IF(AA192="","",VLOOKUP(AA192,'様式４－２'!$C$7:$L$48,10,FALSE))</f>
        <v/>
      </c>
      <c r="AB193" s="174" t="str">
        <f>IF(AB192="","",VLOOKUP(AB192,'様式４－２'!$C$7:$L$48,10,FALSE))</f>
        <v/>
      </c>
      <c r="AC193" s="174" t="str">
        <f>IF(AC192="","",VLOOKUP(AC192,'様式４－２'!$C$7:$L$48,10,FALSE))</f>
        <v/>
      </c>
      <c r="AD193" s="174" t="str">
        <f>IF(AD192="","",VLOOKUP(AD192,'様式４－２'!$C$7:$L$48,10,FALSE))</f>
        <v/>
      </c>
      <c r="AE193" s="174" t="str">
        <f>IF(AE192="","",VLOOKUP(AE192,'様式４－２'!$C$7:$L$48,10,FALSE))</f>
        <v/>
      </c>
      <c r="AF193" s="174" t="str">
        <f>IF(AF192="","",VLOOKUP(AF192,'様式４－２'!$C$7:$L$48,10,FALSE))</f>
        <v/>
      </c>
      <c r="AG193" s="175" t="str">
        <f>IF(AG192="","",VLOOKUP(AG192,'様式４－２'!$C$7:$L$48,10,FALSE))</f>
        <v/>
      </c>
      <c r="AH193" s="173" t="str">
        <f>IF(AH192="","",VLOOKUP(AH192,'様式４－２'!$C$7:$L$48,10,FALSE))</f>
        <v/>
      </c>
      <c r="AI193" s="174" t="str">
        <f>IF(AI192="","",VLOOKUP(AI192,'様式４－２'!$C$7:$L$48,10,FALSE))</f>
        <v/>
      </c>
      <c r="AJ193" s="174" t="str">
        <f>IF(AJ192="","",VLOOKUP(AJ192,'様式４－２'!$C$7:$L$48,10,FALSE))</f>
        <v/>
      </c>
      <c r="AK193" s="174" t="str">
        <f>IF(AK192="","",VLOOKUP(AK192,'様式４－２'!$C$7:$L$48,10,FALSE))</f>
        <v/>
      </c>
      <c r="AL193" s="174" t="str">
        <f>IF(AL192="","",VLOOKUP(AL192,'様式４－２'!$C$7:$L$48,10,FALSE))</f>
        <v/>
      </c>
      <c r="AM193" s="174" t="str">
        <f>IF(AM192="","",VLOOKUP(AM192,'様式４－２'!$C$7:$L$48,10,FALSE))</f>
        <v/>
      </c>
      <c r="AN193" s="175" t="str">
        <f>IF(AN192="","",VLOOKUP(AN192,'様式４－２'!$C$7:$L$48,10,FALSE))</f>
        <v/>
      </c>
      <c r="AO193" s="173" t="str">
        <f>IF(AO192="","",VLOOKUP(AO192,'様式４－２'!$C$7:$L$48,10,FALSE))</f>
        <v/>
      </c>
      <c r="AP193" s="174" t="str">
        <f>IF(AP192="","",VLOOKUP(AP192,'様式４－２'!$C$7:$L$48,10,FALSE))</f>
        <v/>
      </c>
      <c r="AQ193" s="174" t="str">
        <f>IF(AQ192="","",VLOOKUP(AQ192,'様式４－２'!$C$7:$L$48,10,FALSE))</f>
        <v/>
      </c>
      <c r="AR193" s="174" t="str">
        <f>IF(AR192="","",VLOOKUP(AR192,'様式４－２'!$C$7:$L$48,10,FALSE))</f>
        <v/>
      </c>
      <c r="AS193" s="174" t="str">
        <f>IF(AS192="","",VLOOKUP(AS192,'様式４－２'!$C$7:$L$48,10,FALSE))</f>
        <v/>
      </c>
      <c r="AT193" s="174" t="str">
        <f>IF(AT192="","",VLOOKUP(AT192,'様式４－２'!$C$7:$L$48,10,FALSE))</f>
        <v/>
      </c>
      <c r="AU193" s="175" t="str">
        <f>IF(AU192="","",VLOOKUP(AU192,'様式４－２'!$C$7:$L$48,10,FALSE))</f>
        <v/>
      </c>
      <c r="AV193" s="173" t="str">
        <f>IF(AV192="","",VLOOKUP(AV192,'様式４－２'!$C$7:$L$48,10,FALSE))</f>
        <v/>
      </c>
      <c r="AW193" s="174" t="str">
        <f>IF(AW192="","",VLOOKUP(AW192,'様式４－２'!$C$7:$L$48,10,FALSE))</f>
        <v/>
      </c>
      <c r="AX193" s="174" t="str">
        <f>IF(AX192="","",VLOOKUP(AX192,'様式４－２'!$C$7:$L$48,10,FALSE))</f>
        <v/>
      </c>
      <c r="AY193" s="174" t="str">
        <f>IF(AY192="","",VLOOKUP(AY192,'様式４－２'!$C$7:$L$48,10,FALSE))</f>
        <v/>
      </c>
      <c r="AZ193" s="174" t="str">
        <f>IF(AZ192="","",VLOOKUP(AZ192,'様式４－２'!$C$7:$L$48,10,FALSE))</f>
        <v/>
      </c>
      <c r="BA193" s="174" t="str">
        <f>IF(BA192="","",VLOOKUP(BA192,'様式４－２'!$C$7:$L$48,10,FALSE))</f>
        <v/>
      </c>
      <c r="BB193" s="175" t="str">
        <f>IF(BB192="","",VLOOKUP(BB192,'様式４－２'!$C$7:$L$48,10,FALSE))</f>
        <v/>
      </c>
      <c r="BC193" s="173" t="str">
        <f>IF(BC192="","",VLOOKUP(BC192,'様式４－２'!$C$7:$L$48,10,FALSE))</f>
        <v/>
      </c>
      <c r="BD193" s="174" t="str">
        <f>IF(BD192="","",VLOOKUP(BD192,'様式４－２'!$C$7:$L$48,10,FALSE))</f>
        <v/>
      </c>
      <c r="BE193" s="174" t="str">
        <f>IF(BE192="","",VLOOKUP(BE192,'様式４－２'!$C$7:$L$48,10,FALSE))</f>
        <v/>
      </c>
      <c r="BF193" s="338">
        <f>IF($BI$4="４週",SUM(AA193:BB193),IF($BI$4="暦月",SUM(AA193:BE193),""))</f>
        <v>0</v>
      </c>
      <c r="BG193" s="339"/>
      <c r="BH193" s="340">
        <f>IF($BI$4="４週",BF193/4,IF($BI$4="暦月",(BF193/($BI$9/7)),""))</f>
        <v>0</v>
      </c>
      <c r="BI193" s="339"/>
      <c r="BJ193" s="335"/>
      <c r="BK193" s="336"/>
      <c r="BL193" s="336"/>
      <c r="BM193" s="336"/>
      <c r="BN193" s="337"/>
    </row>
    <row r="194" spans="2:66" ht="20.25" customHeight="1" x14ac:dyDescent="0.4">
      <c r="B194" s="296">
        <f>B192+1</f>
        <v>89</v>
      </c>
      <c r="C194" s="298"/>
      <c r="D194" s="300"/>
      <c r="E194" s="223"/>
      <c r="F194" s="301"/>
      <c r="G194" s="303"/>
      <c r="H194" s="304"/>
      <c r="I194" s="163"/>
      <c r="J194" s="164"/>
      <c r="K194" s="163"/>
      <c r="L194" s="164"/>
      <c r="M194" s="307"/>
      <c r="N194" s="308"/>
      <c r="O194" s="311"/>
      <c r="P194" s="312"/>
      <c r="Q194" s="312"/>
      <c r="R194" s="304"/>
      <c r="S194" s="280"/>
      <c r="T194" s="281"/>
      <c r="U194" s="281"/>
      <c r="V194" s="281"/>
      <c r="W194" s="282"/>
      <c r="X194" s="195" t="s">
        <v>18</v>
      </c>
      <c r="Y194" s="118"/>
      <c r="Z194" s="119"/>
      <c r="AA194" s="105"/>
      <c r="AB194" s="106"/>
      <c r="AC194" s="106"/>
      <c r="AD194" s="106"/>
      <c r="AE194" s="106"/>
      <c r="AF194" s="106"/>
      <c r="AG194" s="107"/>
      <c r="AH194" s="105"/>
      <c r="AI194" s="106"/>
      <c r="AJ194" s="106"/>
      <c r="AK194" s="106"/>
      <c r="AL194" s="106"/>
      <c r="AM194" s="106"/>
      <c r="AN194" s="107"/>
      <c r="AO194" s="105"/>
      <c r="AP194" s="106"/>
      <c r="AQ194" s="106"/>
      <c r="AR194" s="106"/>
      <c r="AS194" s="106"/>
      <c r="AT194" s="106"/>
      <c r="AU194" s="107"/>
      <c r="AV194" s="105"/>
      <c r="AW194" s="106"/>
      <c r="AX194" s="106"/>
      <c r="AY194" s="106"/>
      <c r="AZ194" s="106"/>
      <c r="BA194" s="106"/>
      <c r="BB194" s="107"/>
      <c r="BC194" s="105"/>
      <c r="BD194" s="106"/>
      <c r="BE194" s="108"/>
      <c r="BF194" s="283"/>
      <c r="BG194" s="284"/>
      <c r="BH194" s="285"/>
      <c r="BI194" s="286"/>
      <c r="BJ194" s="287"/>
      <c r="BK194" s="288"/>
      <c r="BL194" s="288"/>
      <c r="BM194" s="288"/>
      <c r="BN194" s="289"/>
    </row>
    <row r="195" spans="2:66" ht="20.25" customHeight="1" x14ac:dyDescent="0.4">
      <c r="B195" s="297"/>
      <c r="C195" s="299"/>
      <c r="D195" s="302"/>
      <c r="E195" s="223"/>
      <c r="F195" s="301"/>
      <c r="G195" s="341"/>
      <c r="H195" s="342"/>
      <c r="I195" s="207"/>
      <c r="J195" s="208">
        <f>G194</f>
        <v>0</v>
      </c>
      <c r="K195" s="207"/>
      <c r="L195" s="208">
        <f>M194</f>
        <v>0</v>
      </c>
      <c r="M195" s="343"/>
      <c r="N195" s="344"/>
      <c r="O195" s="345"/>
      <c r="P195" s="346"/>
      <c r="Q195" s="346"/>
      <c r="R195" s="342"/>
      <c r="S195" s="280"/>
      <c r="T195" s="281"/>
      <c r="U195" s="281"/>
      <c r="V195" s="281"/>
      <c r="W195" s="282"/>
      <c r="X195" s="196" t="s">
        <v>246</v>
      </c>
      <c r="Y195" s="120"/>
      <c r="Z195" s="197"/>
      <c r="AA195" s="173" t="str">
        <f>IF(AA194="","",VLOOKUP(AA194,'様式４－２'!$C$7:$L$48,10,FALSE))</f>
        <v/>
      </c>
      <c r="AB195" s="174" t="str">
        <f>IF(AB194="","",VLOOKUP(AB194,'様式４－２'!$C$7:$L$48,10,FALSE))</f>
        <v/>
      </c>
      <c r="AC195" s="174" t="str">
        <f>IF(AC194="","",VLOOKUP(AC194,'様式４－２'!$C$7:$L$48,10,FALSE))</f>
        <v/>
      </c>
      <c r="AD195" s="174" t="str">
        <f>IF(AD194="","",VLOOKUP(AD194,'様式４－２'!$C$7:$L$48,10,FALSE))</f>
        <v/>
      </c>
      <c r="AE195" s="174" t="str">
        <f>IF(AE194="","",VLOOKUP(AE194,'様式４－２'!$C$7:$L$48,10,FALSE))</f>
        <v/>
      </c>
      <c r="AF195" s="174" t="str">
        <f>IF(AF194="","",VLOOKUP(AF194,'様式４－２'!$C$7:$L$48,10,FALSE))</f>
        <v/>
      </c>
      <c r="AG195" s="175" t="str">
        <f>IF(AG194="","",VLOOKUP(AG194,'様式４－２'!$C$7:$L$48,10,FALSE))</f>
        <v/>
      </c>
      <c r="AH195" s="173" t="str">
        <f>IF(AH194="","",VLOOKUP(AH194,'様式４－２'!$C$7:$L$48,10,FALSE))</f>
        <v/>
      </c>
      <c r="AI195" s="174" t="str">
        <f>IF(AI194="","",VLOOKUP(AI194,'様式４－２'!$C$7:$L$48,10,FALSE))</f>
        <v/>
      </c>
      <c r="AJ195" s="174" t="str">
        <f>IF(AJ194="","",VLOOKUP(AJ194,'様式４－２'!$C$7:$L$48,10,FALSE))</f>
        <v/>
      </c>
      <c r="AK195" s="174" t="str">
        <f>IF(AK194="","",VLOOKUP(AK194,'様式４－２'!$C$7:$L$48,10,FALSE))</f>
        <v/>
      </c>
      <c r="AL195" s="174" t="str">
        <f>IF(AL194="","",VLOOKUP(AL194,'様式４－２'!$C$7:$L$48,10,FALSE))</f>
        <v/>
      </c>
      <c r="AM195" s="174" t="str">
        <f>IF(AM194="","",VLOOKUP(AM194,'様式４－２'!$C$7:$L$48,10,FALSE))</f>
        <v/>
      </c>
      <c r="AN195" s="175" t="str">
        <f>IF(AN194="","",VLOOKUP(AN194,'様式４－２'!$C$7:$L$48,10,FALSE))</f>
        <v/>
      </c>
      <c r="AO195" s="173" t="str">
        <f>IF(AO194="","",VLOOKUP(AO194,'様式４－２'!$C$7:$L$48,10,FALSE))</f>
        <v/>
      </c>
      <c r="AP195" s="174" t="str">
        <f>IF(AP194="","",VLOOKUP(AP194,'様式４－２'!$C$7:$L$48,10,FALSE))</f>
        <v/>
      </c>
      <c r="AQ195" s="174" t="str">
        <f>IF(AQ194="","",VLOOKUP(AQ194,'様式４－２'!$C$7:$L$48,10,FALSE))</f>
        <v/>
      </c>
      <c r="AR195" s="174" t="str">
        <f>IF(AR194="","",VLOOKUP(AR194,'様式４－２'!$C$7:$L$48,10,FALSE))</f>
        <v/>
      </c>
      <c r="AS195" s="174" t="str">
        <f>IF(AS194="","",VLOOKUP(AS194,'様式４－２'!$C$7:$L$48,10,FALSE))</f>
        <v/>
      </c>
      <c r="AT195" s="174" t="str">
        <f>IF(AT194="","",VLOOKUP(AT194,'様式４－２'!$C$7:$L$48,10,FALSE))</f>
        <v/>
      </c>
      <c r="AU195" s="175" t="str">
        <f>IF(AU194="","",VLOOKUP(AU194,'様式４－２'!$C$7:$L$48,10,FALSE))</f>
        <v/>
      </c>
      <c r="AV195" s="173" t="str">
        <f>IF(AV194="","",VLOOKUP(AV194,'様式４－２'!$C$7:$L$48,10,FALSE))</f>
        <v/>
      </c>
      <c r="AW195" s="174" t="str">
        <f>IF(AW194="","",VLOOKUP(AW194,'様式４－２'!$C$7:$L$48,10,FALSE))</f>
        <v/>
      </c>
      <c r="AX195" s="174" t="str">
        <f>IF(AX194="","",VLOOKUP(AX194,'様式４－２'!$C$7:$L$48,10,FALSE))</f>
        <v/>
      </c>
      <c r="AY195" s="174" t="str">
        <f>IF(AY194="","",VLOOKUP(AY194,'様式４－２'!$C$7:$L$48,10,FALSE))</f>
        <v/>
      </c>
      <c r="AZ195" s="174" t="str">
        <f>IF(AZ194="","",VLOOKUP(AZ194,'様式４－２'!$C$7:$L$48,10,FALSE))</f>
        <v/>
      </c>
      <c r="BA195" s="174" t="str">
        <f>IF(BA194="","",VLOOKUP(BA194,'様式４－２'!$C$7:$L$48,10,FALSE))</f>
        <v/>
      </c>
      <c r="BB195" s="175" t="str">
        <f>IF(BB194="","",VLOOKUP(BB194,'様式４－２'!$C$7:$L$48,10,FALSE))</f>
        <v/>
      </c>
      <c r="BC195" s="173" t="str">
        <f>IF(BC194="","",VLOOKUP(BC194,'様式４－２'!$C$7:$L$48,10,FALSE))</f>
        <v/>
      </c>
      <c r="BD195" s="174" t="str">
        <f>IF(BD194="","",VLOOKUP(BD194,'様式４－２'!$C$7:$L$48,10,FALSE))</f>
        <v/>
      </c>
      <c r="BE195" s="174" t="str">
        <f>IF(BE194="","",VLOOKUP(BE194,'様式４－２'!$C$7:$L$48,10,FALSE))</f>
        <v/>
      </c>
      <c r="BF195" s="338">
        <f>IF($BI$4="４週",SUM(AA195:BB195),IF($BI$4="暦月",SUM(AA195:BE195),""))</f>
        <v>0</v>
      </c>
      <c r="BG195" s="339"/>
      <c r="BH195" s="340">
        <f>IF($BI$4="４週",BF195/4,IF($BI$4="暦月",(BF195/($BI$9/7)),""))</f>
        <v>0</v>
      </c>
      <c r="BI195" s="339"/>
      <c r="BJ195" s="335"/>
      <c r="BK195" s="336"/>
      <c r="BL195" s="336"/>
      <c r="BM195" s="336"/>
      <c r="BN195" s="337"/>
    </row>
    <row r="196" spans="2:66" ht="20.25" customHeight="1" x14ac:dyDescent="0.4">
      <c r="B196" s="296">
        <f>B194+1</f>
        <v>90</v>
      </c>
      <c r="C196" s="298"/>
      <c r="D196" s="300"/>
      <c r="E196" s="223"/>
      <c r="F196" s="301"/>
      <c r="G196" s="303"/>
      <c r="H196" s="304"/>
      <c r="I196" s="163"/>
      <c r="J196" s="164"/>
      <c r="K196" s="163"/>
      <c r="L196" s="164"/>
      <c r="M196" s="307"/>
      <c r="N196" s="308"/>
      <c r="O196" s="311"/>
      <c r="P196" s="312"/>
      <c r="Q196" s="312"/>
      <c r="R196" s="304"/>
      <c r="S196" s="280"/>
      <c r="T196" s="281"/>
      <c r="U196" s="281"/>
      <c r="V196" s="281"/>
      <c r="W196" s="282"/>
      <c r="X196" s="195" t="s">
        <v>18</v>
      </c>
      <c r="Y196" s="118"/>
      <c r="Z196" s="119"/>
      <c r="AA196" s="105"/>
      <c r="AB196" s="106"/>
      <c r="AC196" s="106"/>
      <c r="AD196" s="106"/>
      <c r="AE196" s="106"/>
      <c r="AF196" s="106"/>
      <c r="AG196" s="107"/>
      <c r="AH196" s="105"/>
      <c r="AI196" s="106"/>
      <c r="AJ196" s="106"/>
      <c r="AK196" s="106"/>
      <c r="AL196" s="106"/>
      <c r="AM196" s="106"/>
      <c r="AN196" s="107"/>
      <c r="AO196" s="105"/>
      <c r="AP196" s="106"/>
      <c r="AQ196" s="106"/>
      <c r="AR196" s="106"/>
      <c r="AS196" s="106"/>
      <c r="AT196" s="106"/>
      <c r="AU196" s="107"/>
      <c r="AV196" s="105"/>
      <c r="AW196" s="106"/>
      <c r="AX196" s="106"/>
      <c r="AY196" s="106"/>
      <c r="AZ196" s="106"/>
      <c r="BA196" s="106"/>
      <c r="BB196" s="107"/>
      <c r="BC196" s="105"/>
      <c r="BD196" s="106"/>
      <c r="BE196" s="108"/>
      <c r="BF196" s="283"/>
      <c r="BG196" s="284"/>
      <c r="BH196" s="285"/>
      <c r="BI196" s="286"/>
      <c r="BJ196" s="287"/>
      <c r="BK196" s="288"/>
      <c r="BL196" s="288"/>
      <c r="BM196" s="288"/>
      <c r="BN196" s="289"/>
    </row>
    <row r="197" spans="2:66" ht="20.25" customHeight="1" x14ac:dyDescent="0.4">
      <c r="B197" s="297"/>
      <c r="C197" s="299"/>
      <c r="D197" s="302"/>
      <c r="E197" s="223"/>
      <c r="F197" s="301"/>
      <c r="G197" s="341"/>
      <c r="H197" s="342"/>
      <c r="I197" s="207"/>
      <c r="J197" s="208">
        <f>G196</f>
        <v>0</v>
      </c>
      <c r="K197" s="207"/>
      <c r="L197" s="208">
        <f>M196</f>
        <v>0</v>
      </c>
      <c r="M197" s="343"/>
      <c r="N197" s="344"/>
      <c r="O197" s="345"/>
      <c r="P197" s="346"/>
      <c r="Q197" s="346"/>
      <c r="R197" s="342"/>
      <c r="S197" s="280"/>
      <c r="T197" s="281"/>
      <c r="U197" s="281"/>
      <c r="V197" s="281"/>
      <c r="W197" s="282"/>
      <c r="X197" s="196" t="s">
        <v>246</v>
      </c>
      <c r="Y197" s="120"/>
      <c r="Z197" s="197"/>
      <c r="AA197" s="173" t="str">
        <f>IF(AA196="","",VLOOKUP(AA196,'様式４－２'!$C$7:$L$48,10,FALSE))</f>
        <v/>
      </c>
      <c r="AB197" s="174" t="str">
        <f>IF(AB196="","",VLOOKUP(AB196,'様式４－２'!$C$7:$L$48,10,FALSE))</f>
        <v/>
      </c>
      <c r="AC197" s="174" t="str">
        <f>IF(AC196="","",VLOOKUP(AC196,'様式４－２'!$C$7:$L$48,10,FALSE))</f>
        <v/>
      </c>
      <c r="AD197" s="174" t="str">
        <f>IF(AD196="","",VLOOKUP(AD196,'様式４－２'!$C$7:$L$48,10,FALSE))</f>
        <v/>
      </c>
      <c r="AE197" s="174" t="str">
        <f>IF(AE196="","",VLOOKUP(AE196,'様式４－２'!$C$7:$L$48,10,FALSE))</f>
        <v/>
      </c>
      <c r="AF197" s="174" t="str">
        <f>IF(AF196="","",VLOOKUP(AF196,'様式４－２'!$C$7:$L$48,10,FALSE))</f>
        <v/>
      </c>
      <c r="AG197" s="175" t="str">
        <f>IF(AG196="","",VLOOKUP(AG196,'様式４－２'!$C$7:$L$48,10,FALSE))</f>
        <v/>
      </c>
      <c r="AH197" s="173" t="str">
        <f>IF(AH196="","",VLOOKUP(AH196,'様式４－２'!$C$7:$L$48,10,FALSE))</f>
        <v/>
      </c>
      <c r="AI197" s="174" t="str">
        <f>IF(AI196="","",VLOOKUP(AI196,'様式４－２'!$C$7:$L$48,10,FALSE))</f>
        <v/>
      </c>
      <c r="AJ197" s="174" t="str">
        <f>IF(AJ196="","",VLOOKUP(AJ196,'様式４－２'!$C$7:$L$48,10,FALSE))</f>
        <v/>
      </c>
      <c r="AK197" s="174" t="str">
        <f>IF(AK196="","",VLOOKUP(AK196,'様式４－２'!$C$7:$L$48,10,FALSE))</f>
        <v/>
      </c>
      <c r="AL197" s="174" t="str">
        <f>IF(AL196="","",VLOOKUP(AL196,'様式４－２'!$C$7:$L$48,10,FALSE))</f>
        <v/>
      </c>
      <c r="AM197" s="174" t="str">
        <f>IF(AM196="","",VLOOKUP(AM196,'様式４－２'!$C$7:$L$48,10,FALSE))</f>
        <v/>
      </c>
      <c r="AN197" s="175" t="str">
        <f>IF(AN196="","",VLOOKUP(AN196,'様式４－２'!$C$7:$L$48,10,FALSE))</f>
        <v/>
      </c>
      <c r="AO197" s="173" t="str">
        <f>IF(AO196="","",VLOOKUP(AO196,'様式４－２'!$C$7:$L$48,10,FALSE))</f>
        <v/>
      </c>
      <c r="AP197" s="174" t="str">
        <f>IF(AP196="","",VLOOKUP(AP196,'様式４－２'!$C$7:$L$48,10,FALSE))</f>
        <v/>
      </c>
      <c r="AQ197" s="174" t="str">
        <f>IF(AQ196="","",VLOOKUP(AQ196,'様式４－２'!$C$7:$L$48,10,FALSE))</f>
        <v/>
      </c>
      <c r="AR197" s="174" t="str">
        <f>IF(AR196="","",VLOOKUP(AR196,'様式４－２'!$C$7:$L$48,10,FALSE))</f>
        <v/>
      </c>
      <c r="AS197" s="174" t="str">
        <f>IF(AS196="","",VLOOKUP(AS196,'様式４－２'!$C$7:$L$48,10,FALSE))</f>
        <v/>
      </c>
      <c r="AT197" s="174" t="str">
        <f>IF(AT196="","",VLOOKUP(AT196,'様式４－２'!$C$7:$L$48,10,FALSE))</f>
        <v/>
      </c>
      <c r="AU197" s="175" t="str">
        <f>IF(AU196="","",VLOOKUP(AU196,'様式４－２'!$C$7:$L$48,10,FALSE))</f>
        <v/>
      </c>
      <c r="AV197" s="173" t="str">
        <f>IF(AV196="","",VLOOKUP(AV196,'様式４－２'!$C$7:$L$48,10,FALSE))</f>
        <v/>
      </c>
      <c r="AW197" s="174" t="str">
        <f>IF(AW196="","",VLOOKUP(AW196,'様式４－２'!$C$7:$L$48,10,FALSE))</f>
        <v/>
      </c>
      <c r="AX197" s="174" t="str">
        <f>IF(AX196="","",VLOOKUP(AX196,'様式４－２'!$C$7:$L$48,10,FALSE))</f>
        <v/>
      </c>
      <c r="AY197" s="174" t="str">
        <f>IF(AY196="","",VLOOKUP(AY196,'様式４－２'!$C$7:$L$48,10,FALSE))</f>
        <v/>
      </c>
      <c r="AZ197" s="174" t="str">
        <f>IF(AZ196="","",VLOOKUP(AZ196,'様式４－２'!$C$7:$L$48,10,FALSE))</f>
        <v/>
      </c>
      <c r="BA197" s="174" t="str">
        <f>IF(BA196="","",VLOOKUP(BA196,'様式４－２'!$C$7:$L$48,10,FALSE))</f>
        <v/>
      </c>
      <c r="BB197" s="175" t="str">
        <f>IF(BB196="","",VLOOKUP(BB196,'様式４－２'!$C$7:$L$48,10,FALSE))</f>
        <v/>
      </c>
      <c r="BC197" s="173" t="str">
        <f>IF(BC196="","",VLOOKUP(BC196,'様式４－２'!$C$7:$L$48,10,FALSE))</f>
        <v/>
      </c>
      <c r="BD197" s="174" t="str">
        <f>IF(BD196="","",VLOOKUP(BD196,'様式４－２'!$C$7:$L$48,10,FALSE))</f>
        <v/>
      </c>
      <c r="BE197" s="174" t="str">
        <f>IF(BE196="","",VLOOKUP(BE196,'様式４－２'!$C$7:$L$48,10,FALSE))</f>
        <v/>
      </c>
      <c r="BF197" s="338">
        <f>IF($BI$4="４週",SUM(AA197:BB197),IF($BI$4="暦月",SUM(AA197:BE197),""))</f>
        <v>0</v>
      </c>
      <c r="BG197" s="339"/>
      <c r="BH197" s="340">
        <f>IF($BI$4="４週",BF197/4,IF($BI$4="暦月",(BF197/($BI$9/7)),""))</f>
        <v>0</v>
      </c>
      <c r="BI197" s="339"/>
      <c r="BJ197" s="335"/>
      <c r="BK197" s="336"/>
      <c r="BL197" s="336"/>
      <c r="BM197" s="336"/>
      <c r="BN197" s="337"/>
    </row>
    <row r="198" spans="2:66" ht="20.25" customHeight="1" x14ac:dyDescent="0.4">
      <c r="B198" s="296">
        <f>B196+1</f>
        <v>91</v>
      </c>
      <c r="C198" s="298"/>
      <c r="D198" s="300"/>
      <c r="E198" s="223"/>
      <c r="F198" s="301"/>
      <c r="G198" s="303"/>
      <c r="H198" s="304"/>
      <c r="I198" s="163"/>
      <c r="J198" s="164"/>
      <c r="K198" s="163"/>
      <c r="L198" s="164"/>
      <c r="M198" s="307"/>
      <c r="N198" s="308"/>
      <c r="O198" s="311"/>
      <c r="P198" s="312"/>
      <c r="Q198" s="312"/>
      <c r="R198" s="304"/>
      <c r="S198" s="280"/>
      <c r="T198" s="281"/>
      <c r="U198" s="281"/>
      <c r="V198" s="281"/>
      <c r="W198" s="282"/>
      <c r="X198" s="195" t="s">
        <v>18</v>
      </c>
      <c r="Y198" s="118"/>
      <c r="Z198" s="119"/>
      <c r="AA198" s="105"/>
      <c r="AB198" s="106"/>
      <c r="AC198" s="106"/>
      <c r="AD198" s="106"/>
      <c r="AE198" s="106"/>
      <c r="AF198" s="106"/>
      <c r="AG198" s="107"/>
      <c r="AH198" s="105"/>
      <c r="AI198" s="106"/>
      <c r="AJ198" s="106"/>
      <c r="AK198" s="106"/>
      <c r="AL198" s="106"/>
      <c r="AM198" s="106"/>
      <c r="AN198" s="107"/>
      <c r="AO198" s="105"/>
      <c r="AP198" s="106"/>
      <c r="AQ198" s="106"/>
      <c r="AR198" s="106"/>
      <c r="AS198" s="106"/>
      <c r="AT198" s="106"/>
      <c r="AU198" s="107"/>
      <c r="AV198" s="105"/>
      <c r="AW198" s="106"/>
      <c r="AX198" s="106"/>
      <c r="AY198" s="106"/>
      <c r="AZ198" s="106"/>
      <c r="BA198" s="106"/>
      <c r="BB198" s="107"/>
      <c r="BC198" s="105"/>
      <c r="BD198" s="106"/>
      <c r="BE198" s="108"/>
      <c r="BF198" s="283"/>
      <c r="BG198" s="284"/>
      <c r="BH198" s="285"/>
      <c r="BI198" s="286"/>
      <c r="BJ198" s="287"/>
      <c r="BK198" s="288"/>
      <c r="BL198" s="288"/>
      <c r="BM198" s="288"/>
      <c r="BN198" s="289"/>
    </row>
    <row r="199" spans="2:66" ht="20.25" customHeight="1" x14ac:dyDescent="0.4">
      <c r="B199" s="297"/>
      <c r="C199" s="299"/>
      <c r="D199" s="302"/>
      <c r="E199" s="223"/>
      <c r="F199" s="301"/>
      <c r="G199" s="341"/>
      <c r="H199" s="342"/>
      <c r="I199" s="207"/>
      <c r="J199" s="208">
        <f>G198</f>
        <v>0</v>
      </c>
      <c r="K199" s="207"/>
      <c r="L199" s="208">
        <f>M198</f>
        <v>0</v>
      </c>
      <c r="M199" s="343"/>
      <c r="N199" s="344"/>
      <c r="O199" s="345"/>
      <c r="P199" s="346"/>
      <c r="Q199" s="346"/>
      <c r="R199" s="342"/>
      <c r="S199" s="280"/>
      <c r="T199" s="281"/>
      <c r="U199" s="281"/>
      <c r="V199" s="281"/>
      <c r="W199" s="282"/>
      <c r="X199" s="196" t="s">
        <v>246</v>
      </c>
      <c r="Y199" s="120"/>
      <c r="Z199" s="197"/>
      <c r="AA199" s="173" t="str">
        <f>IF(AA198="","",VLOOKUP(AA198,'様式４－２'!$C$7:$L$48,10,FALSE))</f>
        <v/>
      </c>
      <c r="AB199" s="174" t="str">
        <f>IF(AB198="","",VLOOKUP(AB198,'様式４－２'!$C$7:$L$48,10,FALSE))</f>
        <v/>
      </c>
      <c r="AC199" s="174" t="str">
        <f>IF(AC198="","",VLOOKUP(AC198,'様式４－２'!$C$7:$L$48,10,FALSE))</f>
        <v/>
      </c>
      <c r="AD199" s="174" t="str">
        <f>IF(AD198="","",VLOOKUP(AD198,'様式４－２'!$C$7:$L$48,10,FALSE))</f>
        <v/>
      </c>
      <c r="AE199" s="174" t="str">
        <f>IF(AE198="","",VLOOKUP(AE198,'様式４－２'!$C$7:$L$48,10,FALSE))</f>
        <v/>
      </c>
      <c r="AF199" s="174" t="str">
        <f>IF(AF198="","",VLOOKUP(AF198,'様式４－２'!$C$7:$L$48,10,FALSE))</f>
        <v/>
      </c>
      <c r="AG199" s="175" t="str">
        <f>IF(AG198="","",VLOOKUP(AG198,'様式４－２'!$C$7:$L$48,10,FALSE))</f>
        <v/>
      </c>
      <c r="AH199" s="173" t="str">
        <f>IF(AH198="","",VLOOKUP(AH198,'様式４－２'!$C$7:$L$48,10,FALSE))</f>
        <v/>
      </c>
      <c r="AI199" s="174" t="str">
        <f>IF(AI198="","",VLOOKUP(AI198,'様式４－２'!$C$7:$L$48,10,FALSE))</f>
        <v/>
      </c>
      <c r="AJ199" s="174" t="str">
        <f>IF(AJ198="","",VLOOKUP(AJ198,'様式４－２'!$C$7:$L$48,10,FALSE))</f>
        <v/>
      </c>
      <c r="AK199" s="174" t="str">
        <f>IF(AK198="","",VLOOKUP(AK198,'様式４－２'!$C$7:$L$48,10,FALSE))</f>
        <v/>
      </c>
      <c r="AL199" s="174" t="str">
        <f>IF(AL198="","",VLOOKUP(AL198,'様式４－２'!$C$7:$L$48,10,FALSE))</f>
        <v/>
      </c>
      <c r="AM199" s="174" t="str">
        <f>IF(AM198="","",VLOOKUP(AM198,'様式４－２'!$C$7:$L$48,10,FALSE))</f>
        <v/>
      </c>
      <c r="AN199" s="175" t="str">
        <f>IF(AN198="","",VLOOKUP(AN198,'様式４－２'!$C$7:$L$48,10,FALSE))</f>
        <v/>
      </c>
      <c r="AO199" s="173" t="str">
        <f>IF(AO198="","",VLOOKUP(AO198,'様式４－２'!$C$7:$L$48,10,FALSE))</f>
        <v/>
      </c>
      <c r="AP199" s="174" t="str">
        <f>IF(AP198="","",VLOOKUP(AP198,'様式４－２'!$C$7:$L$48,10,FALSE))</f>
        <v/>
      </c>
      <c r="AQ199" s="174" t="str">
        <f>IF(AQ198="","",VLOOKUP(AQ198,'様式４－２'!$C$7:$L$48,10,FALSE))</f>
        <v/>
      </c>
      <c r="AR199" s="174" t="str">
        <f>IF(AR198="","",VLOOKUP(AR198,'様式４－２'!$C$7:$L$48,10,FALSE))</f>
        <v/>
      </c>
      <c r="AS199" s="174" t="str">
        <f>IF(AS198="","",VLOOKUP(AS198,'様式４－２'!$C$7:$L$48,10,FALSE))</f>
        <v/>
      </c>
      <c r="AT199" s="174" t="str">
        <f>IF(AT198="","",VLOOKUP(AT198,'様式４－２'!$C$7:$L$48,10,FALSE))</f>
        <v/>
      </c>
      <c r="AU199" s="175" t="str">
        <f>IF(AU198="","",VLOOKUP(AU198,'様式４－２'!$C$7:$L$48,10,FALSE))</f>
        <v/>
      </c>
      <c r="AV199" s="173" t="str">
        <f>IF(AV198="","",VLOOKUP(AV198,'様式４－２'!$C$7:$L$48,10,FALSE))</f>
        <v/>
      </c>
      <c r="AW199" s="174" t="str">
        <f>IF(AW198="","",VLOOKUP(AW198,'様式４－２'!$C$7:$L$48,10,FALSE))</f>
        <v/>
      </c>
      <c r="AX199" s="174" t="str">
        <f>IF(AX198="","",VLOOKUP(AX198,'様式４－２'!$C$7:$L$48,10,FALSE))</f>
        <v/>
      </c>
      <c r="AY199" s="174" t="str">
        <f>IF(AY198="","",VLOOKUP(AY198,'様式４－２'!$C$7:$L$48,10,FALSE))</f>
        <v/>
      </c>
      <c r="AZ199" s="174" t="str">
        <f>IF(AZ198="","",VLOOKUP(AZ198,'様式４－２'!$C$7:$L$48,10,FALSE))</f>
        <v/>
      </c>
      <c r="BA199" s="174" t="str">
        <f>IF(BA198="","",VLOOKUP(BA198,'様式４－２'!$C$7:$L$48,10,FALSE))</f>
        <v/>
      </c>
      <c r="BB199" s="175" t="str">
        <f>IF(BB198="","",VLOOKUP(BB198,'様式４－２'!$C$7:$L$48,10,FALSE))</f>
        <v/>
      </c>
      <c r="BC199" s="173" t="str">
        <f>IF(BC198="","",VLOOKUP(BC198,'様式４－２'!$C$7:$L$48,10,FALSE))</f>
        <v/>
      </c>
      <c r="BD199" s="174" t="str">
        <f>IF(BD198="","",VLOOKUP(BD198,'様式４－２'!$C$7:$L$48,10,FALSE))</f>
        <v/>
      </c>
      <c r="BE199" s="174" t="str">
        <f>IF(BE198="","",VLOOKUP(BE198,'様式４－２'!$C$7:$L$48,10,FALSE))</f>
        <v/>
      </c>
      <c r="BF199" s="338">
        <f>IF($BI$4="４週",SUM(AA199:BB199),IF($BI$4="暦月",SUM(AA199:BE199),""))</f>
        <v>0</v>
      </c>
      <c r="BG199" s="339"/>
      <c r="BH199" s="340">
        <f>IF($BI$4="４週",BF199/4,IF($BI$4="暦月",(BF199/($BI$9/7)),""))</f>
        <v>0</v>
      </c>
      <c r="BI199" s="339"/>
      <c r="BJ199" s="335"/>
      <c r="BK199" s="336"/>
      <c r="BL199" s="336"/>
      <c r="BM199" s="336"/>
      <c r="BN199" s="337"/>
    </row>
    <row r="200" spans="2:66" ht="20.25" customHeight="1" x14ac:dyDescent="0.4">
      <c r="B200" s="296">
        <f>B198+1</f>
        <v>92</v>
      </c>
      <c r="C200" s="298"/>
      <c r="D200" s="300"/>
      <c r="E200" s="223"/>
      <c r="F200" s="301"/>
      <c r="G200" s="303"/>
      <c r="H200" s="304"/>
      <c r="I200" s="163"/>
      <c r="J200" s="164"/>
      <c r="K200" s="163"/>
      <c r="L200" s="164"/>
      <c r="M200" s="307"/>
      <c r="N200" s="308"/>
      <c r="O200" s="311"/>
      <c r="P200" s="312"/>
      <c r="Q200" s="312"/>
      <c r="R200" s="304"/>
      <c r="S200" s="280"/>
      <c r="T200" s="281"/>
      <c r="U200" s="281"/>
      <c r="V200" s="281"/>
      <c r="W200" s="282"/>
      <c r="X200" s="195" t="s">
        <v>18</v>
      </c>
      <c r="Y200" s="118"/>
      <c r="Z200" s="119"/>
      <c r="AA200" s="105"/>
      <c r="AB200" s="106"/>
      <c r="AC200" s="106"/>
      <c r="AD200" s="106"/>
      <c r="AE200" s="106"/>
      <c r="AF200" s="106"/>
      <c r="AG200" s="107"/>
      <c r="AH200" s="105"/>
      <c r="AI200" s="106"/>
      <c r="AJ200" s="106"/>
      <c r="AK200" s="106"/>
      <c r="AL200" s="106"/>
      <c r="AM200" s="106"/>
      <c r="AN200" s="107"/>
      <c r="AO200" s="105"/>
      <c r="AP200" s="106"/>
      <c r="AQ200" s="106"/>
      <c r="AR200" s="106"/>
      <c r="AS200" s="106"/>
      <c r="AT200" s="106"/>
      <c r="AU200" s="107"/>
      <c r="AV200" s="105"/>
      <c r="AW200" s="106"/>
      <c r="AX200" s="106"/>
      <c r="AY200" s="106"/>
      <c r="AZ200" s="106"/>
      <c r="BA200" s="106"/>
      <c r="BB200" s="107"/>
      <c r="BC200" s="105"/>
      <c r="BD200" s="106"/>
      <c r="BE200" s="108"/>
      <c r="BF200" s="283"/>
      <c r="BG200" s="284"/>
      <c r="BH200" s="285"/>
      <c r="BI200" s="286"/>
      <c r="BJ200" s="287"/>
      <c r="BK200" s="288"/>
      <c r="BL200" s="288"/>
      <c r="BM200" s="288"/>
      <c r="BN200" s="289"/>
    </row>
    <row r="201" spans="2:66" ht="20.25" customHeight="1" x14ac:dyDescent="0.4">
      <c r="B201" s="297"/>
      <c r="C201" s="299"/>
      <c r="D201" s="302"/>
      <c r="E201" s="223"/>
      <c r="F201" s="301"/>
      <c r="G201" s="341"/>
      <c r="H201" s="342"/>
      <c r="I201" s="207"/>
      <c r="J201" s="208">
        <f>G200</f>
        <v>0</v>
      </c>
      <c r="K201" s="207"/>
      <c r="L201" s="208">
        <f>M200</f>
        <v>0</v>
      </c>
      <c r="M201" s="343"/>
      <c r="N201" s="344"/>
      <c r="O201" s="345"/>
      <c r="P201" s="346"/>
      <c r="Q201" s="346"/>
      <c r="R201" s="342"/>
      <c r="S201" s="280"/>
      <c r="T201" s="281"/>
      <c r="U201" s="281"/>
      <c r="V201" s="281"/>
      <c r="W201" s="282"/>
      <c r="X201" s="196" t="s">
        <v>246</v>
      </c>
      <c r="Y201" s="120"/>
      <c r="Z201" s="197"/>
      <c r="AA201" s="173" t="str">
        <f>IF(AA200="","",VLOOKUP(AA200,'様式４－２'!$C$7:$L$48,10,FALSE))</f>
        <v/>
      </c>
      <c r="AB201" s="174" t="str">
        <f>IF(AB200="","",VLOOKUP(AB200,'様式４－２'!$C$7:$L$48,10,FALSE))</f>
        <v/>
      </c>
      <c r="AC201" s="174" t="str">
        <f>IF(AC200="","",VLOOKUP(AC200,'様式４－２'!$C$7:$L$48,10,FALSE))</f>
        <v/>
      </c>
      <c r="AD201" s="174" t="str">
        <f>IF(AD200="","",VLOOKUP(AD200,'様式４－２'!$C$7:$L$48,10,FALSE))</f>
        <v/>
      </c>
      <c r="AE201" s="174" t="str">
        <f>IF(AE200="","",VLOOKUP(AE200,'様式４－２'!$C$7:$L$48,10,FALSE))</f>
        <v/>
      </c>
      <c r="AF201" s="174" t="str">
        <f>IF(AF200="","",VLOOKUP(AF200,'様式４－２'!$C$7:$L$48,10,FALSE))</f>
        <v/>
      </c>
      <c r="AG201" s="175" t="str">
        <f>IF(AG200="","",VLOOKUP(AG200,'様式４－２'!$C$7:$L$48,10,FALSE))</f>
        <v/>
      </c>
      <c r="AH201" s="173" t="str">
        <f>IF(AH200="","",VLOOKUP(AH200,'様式４－２'!$C$7:$L$48,10,FALSE))</f>
        <v/>
      </c>
      <c r="AI201" s="174" t="str">
        <f>IF(AI200="","",VLOOKUP(AI200,'様式４－２'!$C$7:$L$48,10,FALSE))</f>
        <v/>
      </c>
      <c r="AJ201" s="174" t="str">
        <f>IF(AJ200="","",VLOOKUP(AJ200,'様式４－２'!$C$7:$L$48,10,FALSE))</f>
        <v/>
      </c>
      <c r="AK201" s="174" t="str">
        <f>IF(AK200="","",VLOOKUP(AK200,'様式４－２'!$C$7:$L$48,10,FALSE))</f>
        <v/>
      </c>
      <c r="AL201" s="174" t="str">
        <f>IF(AL200="","",VLOOKUP(AL200,'様式４－２'!$C$7:$L$48,10,FALSE))</f>
        <v/>
      </c>
      <c r="AM201" s="174" t="str">
        <f>IF(AM200="","",VLOOKUP(AM200,'様式４－２'!$C$7:$L$48,10,FALSE))</f>
        <v/>
      </c>
      <c r="AN201" s="175" t="str">
        <f>IF(AN200="","",VLOOKUP(AN200,'様式４－２'!$C$7:$L$48,10,FALSE))</f>
        <v/>
      </c>
      <c r="AO201" s="173" t="str">
        <f>IF(AO200="","",VLOOKUP(AO200,'様式４－２'!$C$7:$L$48,10,FALSE))</f>
        <v/>
      </c>
      <c r="AP201" s="174" t="str">
        <f>IF(AP200="","",VLOOKUP(AP200,'様式４－２'!$C$7:$L$48,10,FALSE))</f>
        <v/>
      </c>
      <c r="AQ201" s="174" t="str">
        <f>IF(AQ200="","",VLOOKUP(AQ200,'様式４－２'!$C$7:$L$48,10,FALSE))</f>
        <v/>
      </c>
      <c r="AR201" s="174" t="str">
        <f>IF(AR200="","",VLOOKUP(AR200,'様式４－２'!$C$7:$L$48,10,FALSE))</f>
        <v/>
      </c>
      <c r="AS201" s="174" t="str">
        <f>IF(AS200="","",VLOOKUP(AS200,'様式４－２'!$C$7:$L$48,10,FALSE))</f>
        <v/>
      </c>
      <c r="AT201" s="174" t="str">
        <f>IF(AT200="","",VLOOKUP(AT200,'様式４－２'!$C$7:$L$48,10,FALSE))</f>
        <v/>
      </c>
      <c r="AU201" s="175" t="str">
        <f>IF(AU200="","",VLOOKUP(AU200,'様式４－２'!$C$7:$L$48,10,FALSE))</f>
        <v/>
      </c>
      <c r="AV201" s="173" t="str">
        <f>IF(AV200="","",VLOOKUP(AV200,'様式４－２'!$C$7:$L$48,10,FALSE))</f>
        <v/>
      </c>
      <c r="AW201" s="174" t="str">
        <f>IF(AW200="","",VLOOKUP(AW200,'様式４－２'!$C$7:$L$48,10,FALSE))</f>
        <v/>
      </c>
      <c r="AX201" s="174" t="str">
        <f>IF(AX200="","",VLOOKUP(AX200,'様式４－２'!$C$7:$L$48,10,FALSE))</f>
        <v/>
      </c>
      <c r="AY201" s="174" t="str">
        <f>IF(AY200="","",VLOOKUP(AY200,'様式４－２'!$C$7:$L$48,10,FALSE))</f>
        <v/>
      </c>
      <c r="AZ201" s="174" t="str">
        <f>IF(AZ200="","",VLOOKUP(AZ200,'様式４－２'!$C$7:$L$48,10,FALSE))</f>
        <v/>
      </c>
      <c r="BA201" s="174" t="str">
        <f>IF(BA200="","",VLOOKUP(BA200,'様式４－２'!$C$7:$L$48,10,FALSE))</f>
        <v/>
      </c>
      <c r="BB201" s="175" t="str">
        <f>IF(BB200="","",VLOOKUP(BB200,'様式４－２'!$C$7:$L$48,10,FALSE))</f>
        <v/>
      </c>
      <c r="BC201" s="173" t="str">
        <f>IF(BC200="","",VLOOKUP(BC200,'様式４－２'!$C$7:$L$48,10,FALSE))</f>
        <v/>
      </c>
      <c r="BD201" s="174" t="str">
        <f>IF(BD200="","",VLOOKUP(BD200,'様式４－２'!$C$7:$L$48,10,FALSE))</f>
        <v/>
      </c>
      <c r="BE201" s="174" t="str">
        <f>IF(BE200="","",VLOOKUP(BE200,'様式４－２'!$C$7:$L$48,10,FALSE))</f>
        <v/>
      </c>
      <c r="BF201" s="338">
        <f>IF($BI$4="４週",SUM(AA201:BB201),IF($BI$4="暦月",SUM(AA201:BE201),""))</f>
        <v>0</v>
      </c>
      <c r="BG201" s="339"/>
      <c r="BH201" s="340">
        <f>IF($BI$4="４週",BF201/4,IF($BI$4="暦月",(BF201/($BI$9/7)),""))</f>
        <v>0</v>
      </c>
      <c r="BI201" s="339"/>
      <c r="BJ201" s="335"/>
      <c r="BK201" s="336"/>
      <c r="BL201" s="336"/>
      <c r="BM201" s="336"/>
      <c r="BN201" s="337"/>
    </row>
    <row r="202" spans="2:66" ht="20.25" customHeight="1" x14ac:dyDescent="0.4">
      <c r="B202" s="296">
        <f>B200+1</f>
        <v>93</v>
      </c>
      <c r="C202" s="298"/>
      <c r="D202" s="300"/>
      <c r="E202" s="223"/>
      <c r="F202" s="301"/>
      <c r="G202" s="303"/>
      <c r="H202" s="304"/>
      <c r="I202" s="163"/>
      <c r="J202" s="164"/>
      <c r="K202" s="163"/>
      <c r="L202" s="164"/>
      <c r="M202" s="307"/>
      <c r="N202" s="308"/>
      <c r="O202" s="311"/>
      <c r="P202" s="312"/>
      <c r="Q202" s="312"/>
      <c r="R202" s="304"/>
      <c r="S202" s="280"/>
      <c r="T202" s="281"/>
      <c r="U202" s="281"/>
      <c r="V202" s="281"/>
      <c r="W202" s="282"/>
      <c r="X202" s="195" t="s">
        <v>18</v>
      </c>
      <c r="Y202" s="118"/>
      <c r="Z202" s="119"/>
      <c r="AA202" s="105"/>
      <c r="AB202" s="106"/>
      <c r="AC202" s="106"/>
      <c r="AD202" s="106"/>
      <c r="AE202" s="106"/>
      <c r="AF202" s="106"/>
      <c r="AG202" s="107"/>
      <c r="AH202" s="105"/>
      <c r="AI202" s="106"/>
      <c r="AJ202" s="106"/>
      <c r="AK202" s="106"/>
      <c r="AL202" s="106"/>
      <c r="AM202" s="106"/>
      <c r="AN202" s="107"/>
      <c r="AO202" s="105"/>
      <c r="AP202" s="106"/>
      <c r="AQ202" s="106"/>
      <c r="AR202" s="106"/>
      <c r="AS202" s="106"/>
      <c r="AT202" s="106"/>
      <c r="AU202" s="107"/>
      <c r="AV202" s="105"/>
      <c r="AW202" s="106"/>
      <c r="AX202" s="106"/>
      <c r="AY202" s="106"/>
      <c r="AZ202" s="106"/>
      <c r="BA202" s="106"/>
      <c r="BB202" s="107"/>
      <c r="BC202" s="105"/>
      <c r="BD202" s="106"/>
      <c r="BE202" s="108"/>
      <c r="BF202" s="283"/>
      <c r="BG202" s="284"/>
      <c r="BH202" s="285"/>
      <c r="BI202" s="286"/>
      <c r="BJ202" s="287"/>
      <c r="BK202" s="288"/>
      <c r="BL202" s="288"/>
      <c r="BM202" s="288"/>
      <c r="BN202" s="289"/>
    </row>
    <row r="203" spans="2:66" ht="20.25" customHeight="1" x14ac:dyDescent="0.4">
      <c r="B203" s="297"/>
      <c r="C203" s="299"/>
      <c r="D203" s="302"/>
      <c r="E203" s="223"/>
      <c r="F203" s="301"/>
      <c r="G203" s="341"/>
      <c r="H203" s="342"/>
      <c r="I203" s="207"/>
      <c r="J203" s="208">
        <f>G202</f>
        <v>0</v>
      </c>
      <c r="K203" s="207"/>
      <c r="L203" s="208">
        <f>M202</f>
        <v>0</v>
      </c>
      <c r="M203" s="343"/>
      <c r="N203" s="344"/>
      <c r="O203" s="345"/>
      <c r="P203" s="346"/>
      <c r="Q203" s="346"/>
      <c r="R203" s="342"/>
      <c r="S203" s="280"/>
      <c r="T203" s="281"/>
      <c r="U203" s="281"/>
      <c r="V203" s="281"/>
      <c r="W203" s="282"/>
      <c r="X203" s="196" t="s">
        <v>246</v>
      </c>
      <c r="Y203" s="120"/>
      <c r="Z203" s="197"/>
      <c r="AA203" s="173" t="str">
        <f>IF(AA202="","",VLOOKUP(AA202,'様式４－２'!$C$7:$L$48,10,FALSE))</f>
        <v/>
      </c>
      <c r="AB203" s="174" t="str">
        <f>IF(AB202="","",VLOOKUP(AB202,'様式４－２'!$C$7:$L$48,10,FALSE))</f>
        <v/>
      </c>
      <c r="AC203" s="174" t="str">
        <f>IF(AC202="","",VLOOKUP(AC202,'様式４－２'!$C$7:$L$48,10,FALSE))</f>
        <v/>
      </c>
      <c r="AD203" s="174" t="str">
        <f>IF(AD202="","",VLOOKUP(AD202,'様式４－２'!$C$7:$L$48,10,FALSE))</f>
        <v/>
      </c>
      <c r="AE203" s="174" t="str">
        <f>IF(AE202="","",VLOOKUP(AE202,'様式４－２'!$C$7:$L$48,10,FALSE))</f>
        <v/>
      </c>
      <c r="AF203" s="174" t="str">
        <f>IF(AF202="","",VLOOKUP(AF202,'様式４－２'!$C$7:$L$48,10,FALSE))</f>
        <v/>
      </c>
      <c r="AG203" s="175" t="str">
        <f>IF(AG202="","",VLOOKUP(AG202,'様式４－２'!$C$7:$L$48,10,FALSE))</f>
        <v/>
      </c>
      <c r="AH203" s="173" t="str">
        <f>IF(AH202="","",VLOOKUP(AH202,'様式４－２'!$C$7:$L$48,10,FALSE))</f>
        <v/>
      </c>
      <c r="AI203" s="174" t="str">
        <f>IF(AI202="","",VLOOKUP(AI202,'様式４－２'!$C$7:$L$48,10,FALSE))</f>
        <v/>
      </c>
      <c r="AJ203" s="174" t="str">
        <f>IF(AJ202="","",VLOOKUP(AJ202,'様式４－２'!$C$7:$L$48,10,FALSE))</f>
        <v/>
      </c>
      <c r="AK203" s="174" t="str">
        <f>IF(AK202="","",VLOOKUP(AK202,'様式４－２'!$C$7:$L$48,10,FALSE))</f>
        <v/>
      </c>
      <c r="AL203" s="174" t="str">
        <f>IF(AL202="","",VLOOKUP(AL202,'様式４－２'!$C$7:$L$48,10,FALSE))</f>
        <v/>
      </c>
      <c r="AM203" s="174" t="str">
        <f>IF(AM202="","",VLOOKUP(AM202,'様式４－２'!$C$7:$L$48,10,FALSE))</f>
        <v/>
      </c>
      <c r="AN203" s="175" t="str">
        <f>IF(AN202="","",VLOOKUP(AN202,'様式４－２'!$C$7:$L$48,10,FALSE))</f>
        <v/>
      </c>
      <c r="AO203" s="173" t="str">
        <f>IF(AO202="","",VLOOKUP(AO202,'様式４－２'!$C$7:$L$48,10,FALSE))</f>
        <v/>
      </c>
      <c r="AP203" s="174" t="str">
        <f>IF(AP202="","",VLOOKUP(AP202,'様式４－２'!$C$7:$L$48,10,FALSE))</f>
        <v/>
      </c>
      <c r="AQ203" s="174" t="str">
        <f>IF(AQ202="","",VLOOKUP(AQ202,'様式４－２'!$C$7:$L$48,10,FALSE))</f>
        <v/>
      </c>
      <c r="AR203" s="174" t="str">
        <f>IF(AR202="","",VLOOKUP(AR202,'様式４－２'!$C$7:$L$48,10,FALSE))</f>
        <v/>
      </c>
      <c r="AS203" s="174" t="str">
        <f>IF(AS202="","",VLOOKUP(AS202,'様式４－２'!$C$7:$L$48,10,FALSE))</f>
        <v/>
      </c>
      <c r="AT203" s="174" t="str">
        <f>IF(AT202="","",VLOOKUP(AT202,'様式４－２'!$C$7:$L$48,10,FALSE))</f>
        <v/>
      </c>
      <c r="AU203" s="175" t="str">
        <f>IF(AU202="","",VLOOKUP(AU202,'様式４－２'!$C$7:$L$48,10,FALSE))</f>
        <v/>
      </c>
      <c r="AV203" s="173" t="str">
        <f>IF(AV202="","",VLOOKUP(AV202,'様式４－２'!$C$7:$L$48,10,FALSE))</f>
        <v/>
      </c>
      <c r="AW203" s="174" t="str">
        <f>IF(AW202="","",VLOOKUP(AW202,'様式４－２'!$C$7:$L$48,10,FALSE))</f>
        <v/>
      </c>
      <c r="AX203" s="174" t="str">
        <f>IF(AX202="","",VLOOKUP(AX202,'様式４－２'!$C$7:$L$48,10,FALSE))</f>
        <v/>
      </c>
      <c r="AY203" s="174" t="str">
        <f>IF(AY202="","",VLOOKUP(AY202,'様式４－２'!$C$7:$L$48,10,FALSE))</f>
        <v/>
      </c>
      <c r="AZ203" s="174" t="str">
        <f>IF(AZ202="","",VLOOKUP(AZ202,'様式４－２'!$C$7:$L$48,10,FALSE))</f>
        <v/>
      </c>
      <c r="BA203" s="174" t="str">
        <f>IF(BA202="","",VLOOKUP(BA202,'様式４－２'!$C$7:$L$48,10,FALSE))</f>
        <v/>
      </c>
      <c r="BB203" s="175" t="str">
        <f>IF(BB202="","",VLOOKUP(BB202,'様式４－２'!$C$7:$L$48,10,FALSE))</f>
        <v/>
      </c>
      <c r="BC203" s="173" t="str">
        <f>IF(BC202="","",VLOOKUP(BC202,'様式４－２'!$C$7:$L$48,10,FALSE))</f>
        <v/>
      </c>
      <c r="BD203" s="174" t="str">
        <f>IF(BD202="","",VLOOKUP(BD202,'様式４－２'!$C$7:$L$48,10,FALSE))</f>
        <v/>
      </c>
      <c r="BE203" s="174" t="str">
        <f>IF(BE202="","",VLOOKUP(BE202,'様式４－２'!$C$7:$L$48,10,FALSE))</f>
        <v/>
      </c>
      <c r="BF203" s="338">
        <f>IF($BI$4="４週",SUM(AA203:BB203),IF($BI$4="暦月",SUM(AA203:BE203),""))</f>
        <v>0</v>
      </c>
      <c r="BG203" s="339"/>
      <c r="BH203" s="340">
        <f>IF($BI$4="４週",BF203/4,IF($BI$4="暦月",(BF203/($BI$9/7)),""))</f>
        <v>0</v>
      </c>
      <c r="BI203" s="339"/>
      <c r="BJ203" s="335"/>
      <c r="BK203" s="336"/>
      <c r="BL203" s="336"/>
      <c r="BM203" s="336"/>
      <c r="BN203" s="337"/>
    </row>
    <row r="204" spans="2:66" ht="20.25" customHeight="1" x14ac:dyDescent="0.4">
      <c r="B204" s="296">
        <f>B202+1</f>
        <v>94</v>
      </c>
      <c r="C204" s="298"/>
      <c r="D204" s="300"/>
      <c r="E204" s="223"/>
      <c r="F204" s="301"/>
      <c r="G204" s="303"/>
      <c r="H204" s="304"/>
      <c r="I204" s="163"/>
      <c r="J204" s="164"/>
      <c r="K204" s="163"/>
      <c r="L204" s="164"/>
      <c r="M204" s="307"/>
      <c r="N204" s="308"/>
      <c r="O204" s="311"/>
      <c r="P204" s="312"/>
      <c r="Q204" s="312"/>
      <c r="R204" s="304"/>
      <c r="S204" s="280"/>
      <c r="T204" s="281"/>
      <c r="U204" s="281"/>
      <c r="V204" s="281"/>
      <c r="W204" s="282"/>
      <c r="X204" s="195" t="s">
        <v>18</v>
      </c>
      <c r="Y204" s="118"/>
      <c r="Z204" s="119"/>
      <c r="AA204" s="105"/>
      <c r="AB204" s="106"/>
      <c r="AC204" s="106"/>
      <c r="AD204" s="106"/>
      <c r="AE204" s="106"/>
      <c r="AF204" s="106"/>
      <c r="AG204" s="107"/>
      <c r="AH204" s="105"/>
      <c r="AI204" s="106"/>
      <c r="AJ204" s="106"/>
      <c r="AK204" s="106"/>
      <c r="AL204" s="106"/>
      <c r="AM204" s="106"/>
      <c r="AN204" s="107"/>
      <c r="AO204" s="105"/>
      <c r="AP204" s="106"/>
      <c r="AQ204" s="106"/>
      <c r="AR204" s="106"/>
      <c r="AS204" s="106"/>
      <c r="AT204" s="106"/>
      <c r="AU204" s="107"/>
      <c r="AV204" s="105"/>
      <c r="AW204" s="106"/>
      <c r="AX204" s="106"/>
      <c r="AY204" s="106"/>
      <c r="AZ204" s="106"/>
      <c r="BA204" s="106"/>
      <c r="BB204" s="107"/>
      <c r="BC204" s="105"/>
      <c r="BD204" s="106"/>
      <c r="BE204" s="108"/>
      <c r="BF204" s="283"/>
      <c r="BG204" s="284"/>
      <c r="BH204" s="285"/>
      <c r="BI204" s="286"/>
      <c r="BJ204" s="287"/>
      <c r="BK204" s="288"/>
      <c r="BL204" s="288"/>
      <c r="BM204" s="288"/>
      <c r="BN204" s="289"/>
    </row>
    <row r="205" spans="2:66" ht="20.25" customHeight="1" x14ac:dyDescent="0.4">
      <c r="B205" s="297"/>
      <c r="C205" s="299"/>
      <c r="D205" s="302"/>
      <c r="E205" s="223"/>
      <c r="F205" s="301"/>
      <c r="G205" s="341"/>
      <c r="H205" s="342"/>
      <c r="I205" s="207"/>
      <c r="J205" s="208">
        <f>G204</f>
        <v>0</v>
      </c>
      <c r="K205" s="207"/>
      <c r="L205" s="208">
        <f>M204</f>
        <v>0</v>
      </c>
      <c r="M205" s="343"/>
      <c r="N205" s="344"/>
      <c r="O205" s="345"/>
      <c r="P205" s="346"/>
      <c r="Q205" s="346"/>
      <c r="R205" s="342"/>
      <c r="S205" s="280"/>
      <c r="T205" s="281"/>
      <c r="U205" s="281"/>
      <c r="V205" s="281"/>
      <c r="W205" s="282"/>
      <c r="X205" s="196" t="s">
        <v>246</v>
      </c>
      <c r="Y205" s="120"/>
      <c r="Z205" s="197"/>
      <c r="AA205" s="173" t="str">
        <f>IF(AA204="","",VLOOKUP(AA204,'様式４－２'!$C$7:$L$48,10,FALSE))</f>
        <v/>
      </c>
      <c r="AB205" s="174" t="str">
        <f>IF(AB204="","",VLOOKUP(AB204,'様式４－２'!$C$7:$L$48,10,FALSE))</f>
        <v/>
      </c>
      <c r="AC205" s="174" t="str">
        <f>IF(AC204="","",VLOOKUP(AC204,'様式４－２'!$C$7:$L$48,10,FALSE))</f>
        <v/>
      </c>
      <c r="AD205" s="174" t="str">
        <f>IF(AD204="","",VLOOKUP(AD204,'様式４－２'!$C$7:$L$48,10,FALSE))</f>
        <v/>
      </c>
      <c r="AE205" s="174" t="str">
        <f>IF(AE204="","",VLOOKUP(AE204,'様式４－２'!$C$7:$L$48,10,FALSE))</f>
        <v/>
      </c>
      <c r="AF205" s="174" t="str">
        <f>IF(AF204="","",VLOOKUP(AF204,'様式４－２'!$C$7:$L$48,10,FALSE))</f>
        <v/>
      </c>
      <c r="AG205" s="175" t="str">
        <f>IF(AG204="","",VLOOKUP(AG204,'様式４－２'!$C$7:$L$48,10,FALSE))</f>
        <v/>
      </c>
      <c r="AH205" s="173" t="str">
        <f>IF(AH204="","",VLOOKUP(AH204,'様式４－２'!$C$7:$L$48,10,FALSE))</f>
        <v/>
      </c>
      <c r="AI205" s="174" t="str">
        <f>IF(AI204="","",VLOOKUP(AI204,'様式４－２'!$C$7:$L$48,10,FALSE))</f>
        <v/>
      </c>
      <c r="AJ205" s="174" t="str">
        <f>IF(AJ204="","",VLOOKUP(AJ204,'様式４－２'!$C$7:$L$48,10,FALSE))</f>
        <v/>
      </c>
      <c r="AK205" s="174" t="str">
        <f>IF(AK204="","",VLOOKUP(AK204,'様式４－２'!$C$7:$L$48,10,FALSE))</f>
        <v/>
      </c>
      <c r="AL205" s="174" t="str">
        <f>IF(AL204="","",VLOOKUP(AL204,'様式４－２'!$C$7:$L$48,10,FALSE))</f>
        <v/>
      </c>
      <c r="AM205" s="174" t="str">
        <f>IF(AM204="","",VLOOKUP(AM204,'様式４－２'!$C$7:$L$48,10,FALSE))</f>
        <v/>
      </c>
      <c r="AN205" s="175" t="str">
        <f>IF(AN204="","",VLOOKUP(AN204,'様式４－２'!$C$7:$L$48,10,FALSE))</f>
        <v/>
      </c>
      <c r="AO205" s="173" t="str">
        <f>IF(AO204="","",VLOOKUP(AO204,'様式４－２'!$C$7:$L$48,10,FALSE))</f>
        <v/>
      </c>
      <c r="AP205" s="174" t="str">
        <f>IF(AP204="","",VLOOKUP(AP204,'様式４－２'!$C$7:$L$48,10,FALSE))</f>
        <v/>
      </c>
      <c r="AQ205" s="174" t="str">
        <f>IF(AQ204="","",VLOOKUP(AQ204,'様式４－２'!$C$7:$L$48,10,FALSE))</f>
        <v/>
      </c>
      <c r="AR205" s="174" t="str">
        <f>IF(AR204="","",VLOOKUP(AR204,'様式４－２'!$C$7:$L$48,10,FALSE))</f>
        <v/>
      </c>
      <c r="AS205" s="174" t="str">
        <f>IF(AS204="","",VLOOKUP(AS204,'様式４－２'!$C$7:$L$48,10,FALSE))</f>
        <v/>
      </c>
      <c r="AT205" s="174" t="str">
        <f>IF(AT204="","",VLOOKUP(AT204,'様式４－２'!$C$7:$L$48,10,FALSE))</f>
        <v/>
      </c>
      <c r="AU205" s="175" t="str">
        <f>IF(AU204="","",VLOOKUP(AU204,'様式４－２'!$C$7:$L$48,10,FALSE))</f>
        <v/>
      </c>
      <c r="AV205" s="173" t="str">
        <f>IF(AV204="","",VLOOKUP(AV204,'様式４－２'!$C$7:$L$48,10,FALSE))</f>
        <v/>
      </c>
      <c r="AW205" s="174" t="str">
        <f>IF(AW204="","",VLOOKUP(AW204,'様式４－２'!$C$7:$L$48,10,FALSE))</f>
        <v/>
      </c>
      <c r="AX205" s="174" t="str">
        <f>IF(AX204="","",VLOOKUP(AX204,'様式４－２'!$C$7:$L$48,10,FALSE))</f>
        <v/>
      </c>
      <c r="AY205" s="174" t="str">
        <f>IF(AY204="","",VLOOKUP(AY204,'様式４－２'!$C$7:$L$48,10,FALSE))</f>
        <v/>
      </c>
      <c r="AZ205" s="174" t="str">
        <f>IF(AZ204="","",VLOOKUP(AZ204,'様式４－２'!$C$7:$L$48,10,FALSE))</f>
        <v/>
      </c>
      <c r="BA205" s="174" t="str">
        <f>IF(BA204="","",VLOOKUP(BA204,'様式４－２'!$C$7:$L$48,10,FALSE))</f>
        <v/>
      </c>
      <c r="BB205" s="175" t="str">
        <f>IF(BB204="","",VLOOKUP(BB204,'様式４－２'!$C$7:$L$48,10,FALSE))</f>
        <v/>
      </c>
      <c r="BC205" s="173" t="str">
        <f>IF(BC204="","",VLOOKUP(BC204,'様式４－２'!$C$7:$L$48,10,FALSE))</f>
        <v/>
      </c>
      <c r="BD205" s="174" t="str">
        <f>IF(BD204="","",VLOOKUP(BD204,'様式４－２'!$C$7:$L$48,10,FALSE))</f>
        <v/>
      </c>
      <c r="BE205" s="174" t="str">
        <f>IF(BE204="","",VLOOKUP(BE204,'様式４－２'!$C$7:$L$48,10,FALSE))</f>
        <v/>
      </c>
      <c r="BF205" s="338">
        <f>IF($BI$4="４週",SUM(AA205:BB205),IF($BI$4="暦月",SUM(AA205:BE205),""))</f>
        <v>0</v>
      </c>
      <c r="BG205" s="339"/>
      <c r="BH205" s="340">
        <f>IF($BI$4="４週",BF205/4,IF($BI$4="暦月",(BF205/($BI$9/7)),""))</f>
        <v>0</v>
      </c>
      <c r="BI205" s="339"/>
      <c r="BJ205" s="335"/>
      <c r="BK205" s="336"/>
      <c r="BL205" s="336"/>
      <c r="BM205" s="336"/>
      <c r="BN205" s="337"/>
    </row>
    <row r="206" spans="2:66" ht="20.25" customHeight="1" x14ac:dyDescent="0.4">
      <c r="B206" s="296">
        <f>B204+1</f>
        <v>95</v>
      </c>
      <c r="C206" s="298"/>
      <c r="D206" s="300"/>
      <c r="E206" s="223"/>
      <c r="F206" s="301"/>
      <c r="G206" s="303"/>
      <c r="H206" s="304"/>
      <c r="I206" s="163"/>
      <c r="J206" s="164"/>
      <c r="K206" s="163"/>
      <c r="L206" s="164"/>
      <c r="M206" s="307"/>
      <c r="N206" s="308"/>
      <c r="O206" s="311"/>
      <c r="P206" s="312"/>
      <c r="Q206" s="312"/>
      <c r="R206" s="304"/>
      <c r="S206" s="280"/>
      <c r="T206" s="281"/>
      <c r="U206" s="281"/>
      <c r="V206" s="281"/>
      <c r="W206" s="282"/>
      <c r="X206" s="195" t="s">
        <v>18</v>
      </c>
      <c r="Y206" s="118"/>
      <c r="Z206" s="119"/>
      <c r="AA206" s="105"/>
      <c r="AB206" s="106"/>
      <c r="AC206" s="106"/>
      <c r="AD206" s="106"/>
      <c r="AE206" s="106"/>
      <c r="AF206" s="106"/>
      <c r="AG206" s="107"/>
      <c r="AH206" s="105"/>
      <c r="AI206" s="106"/>
      <c r="AJ206" s="106"/>
      <c r="AK206" s="106"/>
      <c r="AL206" s="106"/>
      <c r="AM206" s="106"/>
      <c r="AN206" s="107"/>
      <c r="AO206" s="105"/>
      <c r="AP206" s="106"/>
      <c r="AQ206" s="106"/>
      <c r="AR206" s="106"/>
      <c r="AS206" s="106"/>
      <c r="AT206" s="106"/>
      <c r="AU206" s="107"/>
      <c r="AV206" s="105"/>
      <c r="AW206" s="106"/>
      <c r="AX206" s="106"/>
      <c r="AY206" s="106"/>
      <c r="AZ206" s="106"/>
      <c r="BA206" s="106"/>
      <c r="BB206" s="107"/>
      <c r="BC206" s="105"/>
      <c r="BD206" s="106"/>
      <c r="BE206" s="108"/>
      <c r="BF206" s="283"/>
      <c r="BG206" s="284"/>
      <c r="BH206" s="285"/>
      <c r="BI206" s="286"/>
      <c r="BJ206" s="287"/>
      <c r="BK206" s="288"/>
      <c r="BL206" s="288"/>
      <c r="BM206" s="288"/>
      <c r="BN206" s="289"/>
    </row>
    <row r="207" spans="2:66" ht="20.25" customHeight="1" x14ac:dyDescent="0.4">
      <c r="B207" s="297"/>
      <c r="C207" s="299"/>
      <c r="D207" s="302"/>
      <c r="E207" s="223"/>
      <c r="F207" s="301"/>
      <c r="G207" s="341"/>
      <c r="H207" s="342"/>
      <c r="I207" s="207"/>
      <c r="J207" s="208">
        <f>G206</f>
        <v>0</v>
      </c>
      <c r="K207" s="207"/>
      <c r="L207" s="208">
        <f>M206</f>
        <v>0</v>
      </c>
      <c r="M207" s="343"/>
      <c r="N207" s="344"/>
      <c r="O207" s="345"/>
      <c r="P207" s="346"/>
      <c r="Q207" s="346"/>
      <c r="R207" s="342"/>
      <c r="S207" s="280"/>
      <c r="T207" s="281"/>
      <c r="U207" s="281"/>
      <c r="V207" s="281"/>
      <c r="W207" s="282"/>
      <c r="X207" s="196" t="s">
        <v>246</v>
      </c>
      <c r="Y207" s="120"/>
      <c r="Z207" s="197"/>
      <c r="AA207" s="173" t="str">
        <f>IF(AA206="","",VLOOKUP(AA206,'様式４－２'!$C$7:$L$48,10,FALSE))</f>
        <v/>
      </c>
      <c r="AB207" s="174" t="str">
        <f>IF(AB206="","",VLOOKUP(AB206,'様式４－２'!$C$7:$L$48,10,FALSE))</f>
        <v/>
      </c>
      <c r="AC207" s="174" t="str">
        <f>IF(AC206="","",VLOOKUP(AC206,'様式４－２'!$C$7:$L$48,10,FALSE))</f>
        <v/>
      </c>
      <c r="AD207" s="174" t="str">
        <f>IF(AD206="","",VLOOKUP(AD206,'様式４－２'!$C$7:$L$48,10,FALSE))</f>
        <v/>
      </c>
      <c r="AE207" s="174" t="str">
        <f>IF(AE206="","",VLOOKUP(AE206,'様式４－２'!$C$7:$L$48,10,FALSE))</f>
        <v/>
      </c>
      <c r="AF207" s="174" t="str">
        <f>IF(AF206="","",VLOOKUP(AF206,'様式４－２'!$C$7:$L$48,10,FALSE))</f>
        <v/>
      </c>
      <c r="AG207" s="175" t="str">
        <f>IF(AG206="","",VLOOKUP(AG206,'様式４－２'!$C$7:$L$48,10,FALSE))</f>
        <v/>
      </c>
      <c r="AH207" s="173" t="str">
        <f>IF(AH206="","",VLOOKUP(AH206,'様式４－２'!$C$7:$L$48,10,FALSE))</f>
        <v/>
      </c>
      <c r="AI207" s="174" t="str">
        <f>IF(AI206="","",VLOOKUP(AI206,'様式４－２'!$C$7:$L$48,10,FALSE))</f>
        <v/>
      </c>
      <c r="AJ207" s="174" t="str">
        <f>IF(AJ206="","",VLOOKUP(AJ206,'様式４－２'!$C$7:$L$48,10,FALSE))</f>
        <v/>
      </c>
      <c r="AK207" s="174" t="str">
        <f>IF(AK206="","",VLOOKUP(AK206,'様式４－２'!$C$7:$L$48,10,FALSE))</f>
        <v/>
      </c>
      <c r="AL207" s="174" t="str">
        <f>IF(AL206="","",VLOOKUP(AL206,'様式４－２'!$C$7:$L$48,10,FALSE))</f>
        <v/>
      </c>
      <c r="AM207" s="174" t="str">
        <f>IF(AM206="","",VLOOKUP(AM206,'様式４－２'!$C$7:$L$48,10,FALSE))</f>
        <v/>
      </c>
      <c r="AN207" s="175" t="str">
        <f>IF(AN206="","",VLOOKUP(AN206,'様式４－２'!$C$7:$L$48,10,FALSE))</f>
        <v/>
      </c>
      <c r="AO207" s="173" t="str">
        <f>IF(AO206="","",VLOOKUP(AO206,'様式４－２'!$C$7:$L$48,10,FALSE))</f>
        <v/>
      </c>
      <c r="AP207" s="174" t="str">
        <f>IF(AP206="","",VLOOKUP(AP206,'様式４－２'!$C$7:$L$48,10,FALSE))</f>
        <v/>
      </c>
      <c r="AQ207" s="174" t="str">
        <f>IF(AQ206="","",VLOOKUP(AQ206,'様式４－２'!$C$7:$L$48,10,FALSE))</f>
        <v/>
      </c>
      <c r="AR207" s="174" t="str">
        <f>IF(AR206="","",VLOOKUP(AR206,'様式４－２'!$C$7:$L$48,10,FALSE))</f>
        <v/>
      </c>
      <c r="AS207" s="174" t="str">
        <f>IF(AS206="","",VLOOKUP(AS206,'様式４－２'!$C$7:$L$48,10,FALSE))</f>
        <v/>
      </c>
      <c r="AT207" s="174" t="str">
        <f>IF(AT206="","",VLOOKUP(AT206,'様式４－２'!$C$7:$L$48,10,FALSE))</f>
        <v/>
      </c>
      <c r="AU207" s="175" t="str">
        <f>IF(AU206="","",VLOOKUP(AU206,'様式４－２'!$C$7:$L$48,10,FALSE))</f>
        <v/>
      </c>
      <c r="AV207" s="173" t="str">
        <f>IF(AV206="","",VLOOKUP(AV206,'様式４－２'!$C$7:$L$48,10,FALSE))</f>
        <v/>
      </c>
      <c r="AW207" s="174" t="str">
        <f>IF(AW206="","",VLOOKUP(AW206,'様式４－２'!$C$7:$L$48,10,FALSE))</f>
        <v/>
      </c>
      <c r="AX207" s="174" t="str">
        <f>IF(AX206="","",VLOOKUP(AX206,'様式４－２'!$C$7:$L$48,10,FALSE))</f>
        <v/>
      </c>
      <c r="AY207" s="174" t="str">
        <f>IF(AY206="","",VLOOKUP(AY206,'様式４－２'!$C$7:$L$48,10,FALSE))</f>
        <v/>
      </c>
      <c r="AZ207" s="174" t="str">
        <f>IF(AZ206="","",VLOOKUP(AZ206,'様式４－２'!$C$7:$L$48,10,FALSE))</f>
        <v/>
      </c>
      <c r="BA207" s="174" t="str">
        <f>IF(BA206="","",VLOOKUP(BA206,'様式４－２'!$C$7:$L$48,10,FALSE))</f>
        <v/>
      </c>
      <c r="BB207" s="175" t="str">
        <f>IF(BB206="","",VLOOKUP(BB206,'様式４－２'!$C$7:$L$48,10,FALSE))</f>
        <v/>
      </c>
      <c r="BC207" s="173" t="str">
        <f>IF(BC206="","",VLOOKUP(BC206,'様式４－２'!$C$7:$L$48,10,FALSE))</f>
        <v/>
      </c>
      <c r="BD207" s="174" t="str">
        <f>IF(BD206="","",VLOOKUP(BD206,'様式４－２'!$C$7:$L$48,10,FALSE))</f>
        <v/>
      </c>
      <c r="BE207" s="174" t="str">
        <f>IF(BE206="","",VLOOKUP(BE206,'様式４－２'!$C$7:$L$48,10,FALSE))</f>
        <v/>
      </c>
      <c r="BF207" s="338">
        <f>IF($BI$4="４週",SUM(AA207:BB207),IF($BI$4="暦月",SUM(AA207:BE207),""))</f>
        <v>0</v>
      </c>
      <c r="BG207" s="339"/>
      <c r="BH207" s="340">
        <f>IF($BI$4="４週",BF207/4,IF($BI$4="暦月",(BF207/($BI$9/7)),""))</f>
        <v>0</v>
      </c>
      <c r="BI207" s="339"/>
      <c r="BJ207" s="335"/>
      <c r="BK207" s="336"/>
      <c r="BL207" s="336"/>
      <c r="BM207" s="336"/>
      <c r="BN207" s="337"/>
    </row>
    <row r="208" spans="2:66" ht="20.25" customHeight="1" x14ac:dyDescent="0.4">
      <c r="B208" s="296">
        <f>B206+1</f>
        <v>96</v>
      </c>
      <c r="C208" s="298"/>
      <c r="D208" s="300"/>
      <c r="E208" s="223"/>
      <c r="F208" s="301"/>
      <c r="G208" s="303"/>
      <c r="H208" s="304"/>
      <c r="I208" s="163"/>
      <c r="J208" s="164"/>
      <c r="K208" s="163"/>
      <c r="L208" s="164"/>
      <c r="M208" s="307"/>
      <c r="N208" s="308"/>
      <c r="O208" s="311"/>
      <c r="P208" s="312"/>
      <c r="Q208" s="312"/>
      <c r="R208" s="304"/>
      <c r="S208" s="280"/>
      <c r="T208" s="281"/>
      <c r="U208" s="281"/>
      <c r="V208" s="281"/>
      <c r="W208" s="282"/>
      <c r="X208" s="195" t="s">
        <v>18</v>
      </c>
      <c r="Y208" s="118"/>
      <c r="Z208" s="119"/>
      <c r="AA208" s="105"/>
      <c r="AB208" s="106"/>
      <c r="AC208" s="106"/>
      <c r="AD208" s="106"/>
      <c r="AE208" s="106"/>
      <c r="AF208" s="106"/>
      <c r="AG208" s="107"/>
      <c r="AH208" s="105"/>
      <c r="AI208" s="106"/>
      <c r="AJ208" s="106"/>
      <c r="AK208" s="106"/>
      <c r="AL208" s="106"/>
      <c r="AM208" s="106"/>
      <c r="AN208" s="107"/>
      <c r="AO208" s="105"/>
      <c r="AP208" s="106"/>
      <c r="AQ208" s="106"/>
      <c r="AR208" s="106"/>
      <c r="AS208" s="106"/>
      <c r="AT208" s="106"/>
      <c r="AU208" s="107"/>
      <c r="AV208" s="105"/>
      <c r="AW208" s="106"/>
      <c r="AX208" s="106"/>
      <c r="AY208" s="106"/>
      <c r="AZ208" s="106"/>
      <c r="BA208" s="106"/>
      <c r="BB208" s="107"/>
      <c r="BC208" s="105"/>
      <c r="BD208" s="106"/>
      <c r="BE208" s="108"/>
      <c r="BF208" s="283"/>
      <c r="BG208" s="284"/>
      <c r="BH208" s="285"/>
      <c r="BI208" s="286"/>
      <c r="BJ208" s="287"/>
      <c r="BK208" s="288"/>
      <c r="BL208" s="288"/>
      <c r="BM208" s="288"/>
      <c r="BN208" s="289"/>
    </row>
    <row r="209" spans="2:66" ht="20.25" customHeight="1" x14ac:dyDescent="0.4">
      <c r="B209" s="297"/>
      <c r="C209" s="299"/>
      <c r="D209" s="302"/>
      <c r="E209" s="223"/>
      <c r="F209" s="301"/>
      <c r="G209" s="341"/>
      <c r="H209" s="342"/>
      <c r="I209" s="207"/>
      <c r="J209" s="208">
        <f>G208</f>
        <v>0</v>
      </c>
      <c r="K209" s="207"/>
      <c r="L209" s="208">
        <f>M208</f>
        <v>0</v>
      </c>
      <c r="M209" s="343"/>
      <c r="N209" s="344"/>
      <c r="O209" s="345"/>
      <c r="P209" s="346"/>
      <c r="Q209" s="346"/>
      <c r="R209" s="342"/>
      <c r="S209" s="280"/>
      <c r="T209" s="281"/>
      <c r="U209" s="281"/>
      <c r="V209" s="281"/>
      <c r="W209" s="282"/>
      <c r="X209" s="196" t="s">
        <v>246</v>
      </c>
      <c r="Y209" s="120"/>
      <c r="Z209" s="197"/>
      <c r="AA209" s="173" t="str">
        <f>IF(AA208="","",VLOOKUP(AA208,'様式４－２'!$C$7:$L$48,10,FALSE))</f>
        <v/>
      </c>
      <c r="AB209" s="174" t="str">
        <f>IF(AB208="","",VLOOKUP(AB208,'様式４－２'!$C$7:$L$48,10,FALSE))</f>
        <v/>
      </c>
      <c r="AC209" s="174" t="str">
        <f>IF(AC208="","",VLOOKUP(AC208,'様式４－２'!$C$7:$L$48,10,FALSE))</f>
        <v/>
      </c>
      <c r="AD209" s="174" t="str">
        <f>IF(AD208="","",VLOOKUP(AD208,'様式４－２'!$C$7:$L$48,10,FALSE))</f>
        <v/>
      </c>
      <c r="AE209" s="174" t="str">
        <f>IF(AE208="","",VLOOKUP(AE208,'様式４－２'!$C$7:$L$48,10,FALSE))</f>
        <v/>
      </c>
      <c r="AF209" s="174" t="str">
        <f>IF(AF208="","",VLOOKUP(AF208,'様式４－２'!$C$7:$L$48,10,FALSE))</f>
        <v/>
      </c>
      <c r="AG209" s="175" t="str">
        <f>IF(AG208="","",VLOOKUP(AG208,'様式４－２'!$C$7:$L$48,10,FALSE))</f>
        <v/>
      </c>
      <c r="AH209" s="173" t="str">
        <f>IF(AH208="","",VLOOKUP(AH208,'様式４－２'!$C$7:$L$48,10,FALSE))</f>
        <v/>
      </c>
      <c r="AI209" s="174" t="str">
        <f>IF(AI208="","",VLOOKUP(AI208,'様式４－２'!$C$7:$L$48,10,FALSE))</f>
        <v/>
      </c>
      <c r="AJ209" s="174" t="str">
        <f>IF(AJ208="","",VLOOKUP(AJ208,'様式４－２'!$C$7:$L$48,10,FALSE))</f>
        <v/>
      </c>
      <c r="AK209" s="174" t="str">
        <f>IF(AK208="","",VLOOKUP(AK208,'様式４－２'!$C$7:$L$48,10,FALSE))</f>
        <v/>
      </c>
      <c r="AL209" s="174" t="str">
        <f>IF(AL208="","",VLOOKUP(AL208,'様式４－２'!$C$7:$L$48,10,FALSE))</f>
        <v/>
      </c>
      <c r="AM209" s="174" t="str">
        <f>IF(AM208="","",VLOOKUP(AM208,'様式４－２'!$C$7:$L$48,10,FALSE))</f>
        <v/>
      </c>
      <c r="AN209" s="175" t="str">
        <f>IF(AN208="","",VLOOKUP(AN208,'様式４－２'!$C$7:$L$48,10,FALSE))</f>
        <v/>
      </c>
      <c r="AO209" s="173" t="str">
        <f>IF(AO208="","",VLOOKUP(AO208,'様式４－２'!$C$7:$L$48,10,FALSE))</f>
        <v/>
      </c>
      <c r="AP209" s="174" t="str">
        <f>IF(AP208="","",VLOOKUP(AP208,'様式４－２'!$C$7:$L$48,10,FALSE))</f>
        <v/>
      </c>
      <c r="AQ209" s="174" t="str">
        <f>IF(AQ208="","",VLOOKUP(AQ208,'様式４－２'!$C$7:$L$48,10,FALSE))</f>
        <v/>
      </c>
      <c r="AR209" s="174" t="str">
        <f>IF(AR208="","",VLOOKUP(AR208,'様式４－２'!$C$7:$L$48,10,FALSE))</f>
        <v/>
      </c>
      <c r="AS209" s="174" t="str">
        <f>IF(AS208="","",VLOOKUP(AS208,'様式４－２'!$C$7:$L$48,10,FALSE))</f>
        <v/>
      </c>
      <c r="AT209" s="174" t="str">
        <f>IF(AT208="","",VLOOKUP(AT208,'様式４－２'!$C$7:$L$48,10,FALSE))</f>
        <v/>
      </c>
      <c r="AU209" s="175" t="str">
        <f>IF(AU208="","",VLOOKUP(AU208,'様式４－２'!$C$7:$L$48,10,FALSE))</f>
        <v/>
      </c>
      <c r="AV209" s="173" t="str">
        <f>IF(AV208="","",VLOOKUP(AV208,'様式４－２'!$C$7:$L$48,10,FALSE))</f>
        <v/>
      </c>
      <c r="AW209" s="174" t="str">
        <f>IF(AW208="","",VLOOKUP(AW208,'様式４－２'!$C$7:$L$48,10,FALSE))</f>
        <v/>
      </c>
      <c r="AX209" s="174" t="str">
        <f>IF(AX208="","",VLOOKUP(AX208,'様式４－２'!$C$7:$L$48,10,FALSE))</f>
        <v/>
      </c>
      <c r="AY209" s="174" t="str">
        <f>IF(AY208="","",VLOOKUP(AY208,'様式４－２'!$C$7:$L$48,10,FALSE))</f>
        <v/>
      </c>
      <c r="AZ209" s="174" t="str">
        <f>IF(AZ208="","",VLOOKUP(AZ208,'様式４－２'!$C$7:$L$48,10,FALSE))</f>
        <v/>
      </c>
      <c r="BA209" s="174" t="str">
        <f>IF(BA208="","",VLOOKUP(BA208,'様式４－２'!$C$7:$L$48,10,FALSE))</f>
        <v/>
      </c>
      <c r="BB209" s="175" t="str">
        <f>IF(BB208="","",VLOOKUP(BB208,'様式４－２'!$C$7:$L$48,10,FALSE))</f>
        <v/>
      </c>
      <c r="BC209" s="173" t="str">
        <f>IF(BC208="","",VLOOKUP(BC208,'様式４－２'!$C$7:$L$48,10,FALSE))</f>
        <v/>
      </c>
      <c r="BD209" s="174" t="str">
        <f>IF(BD208="","",VLOOKUP(BD208,'様式４－２'!$C$7:$L$48,10,FALSE))</f>
        <v/>
      </c>
      <c r="BE209" s="174" t="str">
        <f>IF(BE208="","",VLOOKUP(BE208,'様式４－２'!$C$7:$L$48,10,FALSE))</f>
        <v/>
      </c>
      <c r="BF209" s="338">
        <f>IF($BI$4="４週",SUM(AA209:BB209),IF($BI$4="暦月",SUM(AA209:BE209),""))</f>
        <v>0</v>
      </c>
      <c r="BG209" s="339"/>
      <c r="BH209" s="340">
        <f>IF($BI$4="４週",BF209/4,IF($BI$4="暦月",(BF209/($BI$9/7)),""))</f>
        <v>0</v>
      </c>
      <c r="BI209" s="339"/>
      <c r="BJ209" s="335"/>
      <c r="BK209" s="336"/>
      <c r="BL209" s="336"/>
      <c r="BM209" s="336"/>
      <c r="BN209" s="337"/>
    </row>
    <row r="210" spans="2:66" ht="20.25" customHeight="1" x14ac:dyDescent="0.4">
      <c r="B210" s="296">
        <f>B208+1</f>
        <v>97</v>
      </c>
      <c r="C210" s="298"/>
      <c r="D210" s="300"/>
      <c r="E210" s="223"/>
      <c r="F210" s="301"/>
      <c r="G210" s="303"/>
      <c r="H210" s="304"/>
      <c r="I210" s="163"/>
      <c r="J210" s="164"/>
      <c r="K210" s="163"/>
      <c r="L210" s="164"/>
      <c r="M210" s="307"/>
      <c r="N210" s="308"/>
      <c r="O210" s="311"/>
      <c r="P210" s="312"/>
      <c r="Q210" s="312"/>
      <c r="R210" s="304"/>
      <c r="S210" s="280"/>
      <c r="T210" s="281"/>
      <c r="U210" s="281"/>
      <c r="V210" s="281"/>
      <c r="W210" s="282"/>
      <c r="X210" s="195" t="s">
        <v>18</v>
      </c>
      <c r="Y210" s="118"/>
      <c r="Z210" s="119"/>
      <c r="AA210" s="105"/>
      <c r="AB210" s="106"/>
      <c r="AC210" s="106"/>
      <c r="AD210" s="106"/>
      <c r="AE210" s="106"/>
      <c r="AF210" s="106"/>
      <c r="AG210" s="107"/>
      <c r="AH210" s="105"/>
      <c r="AI210" s="106"/>
      <c r="AJ210" s="106"/>
      <c r="AK210" s="106"/>
      <c r="AL210" s="106"/>
      <c r="AM210" s="106"/>
      <c r="AN210" s="107"/>
      <c r="AO210" s="105"/>
      <c r="AP210" s="106"/>
      <c r="AQ210" s="106"/>
      <c r="AR210" s="106"/>
      <c r="AS210" s="106"/>
      <c r="AT210" s="106"/>
      <c r="AU210" s="107"/>
      <c r="AV210" s="105"/>
      <c r="AW210" s="106"/>
      <c r="AX210" s="106"/>
      <c r="AY210" s="106"/>
      <c r="AZ210" s="106"/>
      <c r="BA210" s="106"/>
      <c r="BB210" s="107"/>
      <c r="BC210" s="105"/>
      <c r="BD210" s="106"/>
      <c r="BE210" s="108"/>
      <c r="BF210" s="283"/>
      <c r="BG210" s="284"/>
      <c r="BH210" s="285"/>
      <c r="BI210" s="286"/>
      <c r="BJ210" s="287"/>
      <c r="BK210" s="288"/>
      <c r="BL210" s="288"/>
      <c r="BM210" s="288"/>
      <c r="BN210" s="289"/>
    </row>
    <row r="211" spans="2:66" ht="20.25" customHeight="1" x14ac:dyDescent="0.4">
      <c r="B211" s="297"/>
      <c r="C211" s="299"/>
      <c r="D211" s="302"/>
      <c r="E211" s="223"/>
      <c r="F211" s="301"/>
      <c r="G211" s="341"/>
      <c r="H211" s="342"/>
      <c r="I211" s="207"/>
      <c r="J211" s="208">
        <f>G210</f>
        <v>0</v>
      </c>
      <c r="K211" s="207"/>
      <c r="L211" s="208">
        <f>M210</f>
        <v>0</v>
      </c>
      <c r="M211" s="343"/>
      <c r="N211" s="344"/>
      <c r="O211" s="345"/>
      <c r="P211" s="346"/>
      <c r="Q211" s="346"/>
      <c r="R211" s="342"/>
      <c r="S211" s="280"/>
      <c r="T211" s="281"/>
      <c r="U211" s="281"/>
      <c r="V211" s="281"/>
      <c r="W211" s="282"/>
      <c r="X211" s="196" t="s">
        <v>246</v>
      </c>
      <c r="Y211" s="120"/>
      <c r="Z211" s="197"/>
      <c r="AA211" s="173" t="str">
        <f>IF(AA210="","",VLOOKUP(AA210,'様式４－２'!$C$7:$L$48,10,FALSE))</f>
        <v/>
      </c>
      <c r="AB211" s="174" t="str">
        <f>IF(AB210="","",VLOOKUP(AB210,'様式４－２'!$C$7:$L$48,10,FALSE))</f>
        <v/>
      </c>
      <c r="AC211" s="174" t="str">
        <f>IF(AC210="","",VLOOKUP(AC210,'様式４－２'!$C$7:$L$48,10,FALSE))</f>
        <v/>
      </c>
      <c r="AD211" s="174" t="str">
        <f>IF(AD210="","",VLOOKUP(AD210,'様式４－２'!$C$7:$L$48,10,FALSE))</f>
        <v/>
      </c>
      <c r="AE211" s="174" t="str">
        <f>IF(AE210="","",VLOOKUP(AE210,'様式４－２'!$C$7:$L$48,10,FALSE))</f>
        <v/>
      </c>
      <c r="AF211" s="174" t="str">
        <f>IF(AF210="","",VLOOKUP(AF210,'様式４－２'!$C$7:$L$48,10,FALSE))</f>
        <v/>
      </c>
      <c r="AG211" s="175" t="str">
        <f>IF(AG210="","",VLOOKUP(AG210,'様式４－２'!$C$7:$L$48,10,FALSE))</f>
        <v/>
      </c>
      <c r="AH211" s="173" t="str">
        <f>IF(AH210="","",VLOOKUP(AH210,'様式４－２'!$C$7:$L$48,10,FALSE))</f>
        <v/>
      </c>
      <c r="AI211" s="174" t="str">
        <f>IF(AI210="","",VLOOKUP(AI210,'様式４－２'!$C$7:$L$48,10,FALSE))</f>
        <v/>
      </c>
      <c r="AJ211" s="174" t="str">
        <f>IF(AJ210="","",VLOOKUP(AJ210,'様式４－２'!$C$7:$L$48,10,FALSE))</f>
        <v/>
      </c>
      <c r="AK211" s="174" t="str">
        <f>IF(AK210="","",VLOOKUP(AK210,'様式４－２'!$C$7:$L$48,10,FALSE))</f>
        <v/>
      </c>
      <c r="AL211" s="174" t="str">
        <f>IF(AL210="","",VLOOKUP(AL210,'様式４－２'!$C$7:$L$48,10,FALSE))</f>
        <v/>
      </c>
      <c r="AM211" s="174" t="str">
        <f>IF(AM210="","",VLOOKUP(AM210,'様式４－２'!$C$7:$L$48,10,FALSE))</f>
        <v/>
      </c>
      <c r="AN211" s="175" t="str">
        <f>IF(AN210="","",VLOOKUP(AN210,'様式４－２'!$C$7:$L$48,10,FALSE))</f>
        <v/>
      </c>
      <c r="AO211" s="173" t="str">
        <f>IF(AO210="","",VLOOKUP(AO210,'様式４－２'!$C$7:$L$48,10,FALSE))</f>
        <v/>
      </c>
      <c r="AP211" s="174" t="str">
        <f>IF(AP210="","",VLOOKUP(AP210,'様式４－２'!$C$7:$L$48,10,FALSE))</f>
        <v/>
      </c>
      <c r="AQ211" s="174" t="str">
        <f>IF(AQ210="","",VLOOKUP(AQ210,'様式４－２'!$C$7:$L$48,10,FALSE))</f>
        <v/>
      </c>
      <c r="AR211" s="174" t="str">
        <f>IF(AR210="","",VLOOKUP(AR210,'様式４－２'!$C$7:$L$48,10,FALSE))</f>
        <v/>
      </c>
      <c r="AS211" s="174" t="str">
        <f>IF(AS210="","",VLOOKUP(AS210,'様式４－２'!$C$7:$L$48,10,FALSE))</f>
        <v/>
      </c>
      <c r="AT211" s="174" t="str">
        <f>IF(AT210="","",VLOOKUP(AT210,'様式４－２'!$C$7:$L$48,10,FALSE))</f>
        <v/>
      </c>
      <c r="AU211" s="175" t="str">
        <f>IF(AU210="","",VLOOKUP(AU210,'様式４－２'!$C$7:$L$48,10,FALSE))</f>
        <v/>
      </c>
      <c r="AV211" s="173" t="str">
        <f>IF(AV210="","",VLOOKUP(AV210,'様式４－２'!$C$7:$L$48,10,FALSE))</f>
        <v/>
      </c>
      <c r="AW211" s="174" t="str">
        <f>IF(AW210="","",VLOOKUP(AW210,'様式４－２'!$C$7:$L$48,10,FALSE))</f>
        <v/>
      </c>
      <c r="AX211" s="174" t="str">
        <f>IF(AX210="","",VLOOKUP(AX210,'様式４－２'!$C$7:$L$48,10,FALSE))</f>
        <v/>
      </c>
      <c r="AY211" s="174" t="str">
        <f>IF(AY210="","",VLOOKUP(AY210,'様式４－２'!$C$7:$L$48,10,FALSE))</f>
        <v/>
      </c>
      <c r="AZ211" s="174" t="str">
        <f>IF(AZ210="","",VLOOKUP(AZ210,'様式４－２'!$C$7:$L$48,10,FALSE))</f>
        <v/>
      </c>
      <c r="BA211" s="174" t="str">
        <f>IF(BA210="","",VLOOKUP(BA210,'様式４－２'!$C$7:$L$48,10,FALSE))</f>
        <v/>
      </c>
      <c r="BB211" s="175" t="str">
        <f>IF(BB210="","",VLOOKUP(BB210,'様式４－２'!$C$7:$L$48,10,FALSE))</f>
        <v/>
      </c>
      <c r="BC211" s="173" t="str">
        <f>IF(BC210="","",VLOOKUP(BC210,'様式４－２'!$C$7:$L$48,10,FALSE))</f>
        <v/>
      </c>
      <c r="BD211" s="174" t="str">
        <f>IF(BD210="","",VLOOKUP(BD210,'様式４－２'!$C$7:$L$48,10,FALSE))</f>
        <v/>
      </c>
      <c r="BE211" s="174" t="str">
        <f>IF(BE210="","",VLOOKUP(BE210,'様式４－２'!$C$7:$L$48,10,FALSE))</f>
        <v/>
      </c>
      <c r="BF211" s="338">
        <f>IF($BI$4="４週",SUM(AA211:BB211),IF($BI$4="暦月",SUM(AA211:BE211),""))</f>
        <v>0</v>
      </c>
      <c r="BG211" s="339"/>
      <c r="BH211" s="340">
        <f>IF($BI$4="４週",BF211/4,IF($BI$4="暦月",(BF211/($BI$9/7)),""))</f>
        <v>0</v>
      </c>
      <c r="BI211" s="339"/>
      <c r="BJ211" s="335"/>
      <c r="BK211" s="336"/>
      <c r="BL211" s="336"/>
      <c r="BM211" s="336"/>
      <c r="BN211" s="337"/>
    </row>
    <row r="212" spans="2:66" ht="20.25" customHeight="1" x14ac:dyDescent="0.4">
      <c r="B212" s="296">
        <f>B210+1</f>
        <v>98</v>
      </c>
      <c r="C212" s="298"/>
      <c r="D212" s="300"/>
      <c r="E212" s="223"/>
      <c r="F212" s="301"/>
      <c r="G212" s="303"/>
      <c r="H212" s="304"/>
      <c r="I212" s="163"/>
      <c r="J212" s="164"/>
      <c r="K212" s="163"/>
      <c r="L212" s="164"/>
      <c r="M212" s="307"/>
      <c r="N212" s="308"/>
      <c r="O212" s="311"/>
      <c r="P212" s="312"/>
      <c r="Q212" s="312"/>
      <c r="R212" s="304"/>
      <c r="S212" s="280"/>
      <c r="T212" s="281"/>
      <c r="U212" s="281"/>
      <c r="V212" s="281"/>
      <c r="W212" s="282"/>
      <c r="X212" s="195" t="s">
        <v>18</v>
      </c>
      <c r="Y212" s="118"/>
      <c r="Z212" s="119"/>
      <c r="AA212" s="105"/>
      <c r="AB212" s="106"/>
      <c r="AC212" s="106"/>
      <c r="AD212" s="106"/>
      <c r="AE212" s="106"/>
      <c r="AF212" s="106"/>
      <c r="AG212" s="107"/>
      <c r="AH212" s="105"/>
      <c r="AI212" s="106"/>
      <c r="AJ212" s="106"/>
      <c r="AK212" s="106"/>
      <c r="AL212" s="106"/>
      <c r="AM212" s="106"/>
      <c r="AN212" s="107"/>
      <c r="AO212" s="105"/>
      <c r="AP212" s="106"/>
      <c r="AQ212" s="106"/>
      <c r="AR212" s="106"/>
      <c r="AS212" s="106"/>
      <c r="AT212" s="106"/>
      <c r="AU212" s="107"/>
      <c r="AV212" s="105"/>
      <c r="AW212" s="106"/>
      <c r="AX212" s="106"/>
      <c r="AY212" s="106"/>
      <c r="AZ212" s="106"/>
      <c r="BA212" s="106"/>
      <c r="BB212" s="107"/>
      <c r="BC212" s="105"/>
      <c r="BD212" s="106"/>
      <c r="BE212" s="108"/>
      <c r="BF212" s="283"/>
      <c r="BG212" s="284"/>
      <c r="BH212" s="285"/>
      <c r="BI212" s="286"/>
      <c r="BJ212" s="287"/>
      <c r="BK212" s="288"/>
      <c r="BL212" s="288"/>
      <c r="BM212" s="288"/>
      <c r="BN212" s="289"/>
    </row>
    <row r="213" spans="2:66" ht="20.25" customHeight="1" x14ac:dyDescent="0.4">
      <c r="B213" s="297"/>
      <c r="C213" s="299"/>
      <c r="D213" s="302"/>
      <c r="E213" s="223"/>
      <c r="F213" s="301"/>
      <c r="G213" s="341"/>
      <c r="H213" s="342"/>
      <c r="I213" s="207"/>
      <c r="J213" s="208">
        <f>G212</f>
        <v>0</v>
      </c>
      <c r="K213" s="207"/>
      <c r="L213" s="208">
        <f>M212</f>
        <v>0</v>
      </c>
      <c r="M213" s="343"/>
      <c r="N213" s="344"/>
      <c r="O213" s="345"/>
      <c r="P213" s="346"/>
      <c r="Q213" s="346"/>
      <c r="R213" s="342"/>
      <c r="S213" s="280"/>
      <c r="T213" s="281"/>
      <c r="U213" s="281"/>
      <c r="V213" s="281"/>
      <c r="W213" s="282"/>
      <c r="X213" s="196" t="s">
        <v>246</v>
      </c>
      <c r="Y213" s="120"/>
      <c r="Z213" s="197"/>
      <c r="AA213" s="173" t="str">
        <f>IF(AA212="","",VLOOKUP(AA212,'様式４－２'!$C$7:$L$48,10,FALSE))</f>
        <v/>
      </c>
      <c r="AB213" s="174" t="str">
        <f>IF(AB212="","",VLOOKUP(AB212,'様式４－２'!$C$7:$L$48,10,FALSE))</f>
        <v/>
      </c>
      <c r="AC213" s="174" t="str">
        <f>IF(AC212="","",VLOOKUP(AC212,'様式４－２'!$C$7:$L$48,10,FALSE))</f>
        <v/>
      </c>
      <c r="AD213" s="174" t="str">
        <f>IF(AD212="","",VLOOKUP(AD212,'様式４－２'!$C$7:$L$48,10,FALSE))</f>
        <v/>
      </c>
      <c r="AE213" s="174" t="str">
        <f>IF(AE212="","",VLOOKUP(AE212,'様式４－２'!$C$7:$L$48,10,FALSE))</f>
        <v/>
      </c>
      <c r="AF213" s="174" t="str">
        <f>IF(AF212="","",VLOOKUP(AF212,'様式４－２'!$C$7:$L$48,10,FALSE))</f>
        <v/>
      </c>
      <c r="AG213" s="175" t="str">
        <f>IF(AG212="","",VLOOKUP(AG212,'様式４－２'!$C$7:$L$48,10,FALSE))</f>
        <v/>
      </c>
      <c r="AH213" s="173" t="str">
        <f>IF(AH212="","",VLOOKUP(AH212,'様式４－２'!$C$7:$L$48,10,FALSE))</f>
        <v/>
      </c>
      <c r="AI213" s="174" t="str">
        <f>IF(AI212="","",VLOOKUP(AI212,'様式４－２'!$C$7:$L$48,10,FALSE))</f>
        <v/>
      </c>
      <c r="AJ213" s="174" t="str">
        <f>IF(AJ212="","",VLOOKUP(AJ212,'様式４－２'!$C$7:$L$48,10,FALSE))</f>
        <v/>
      </c>
      <c r="AK213" s="174" t="str">
        <f>IF(AK212="","",VLOOKUP(AK212,'様式４－２'!$C$7:$L$48,10,FALSE))</f>
        <v/>
      </c>
      <c r="AL213" s="174" t="str">
        <f>IF(AL212="","",VLOOKUP(AL212,'様式４－２'!$C$7:$L$48,10,FALSE))</f>
        <v/>
      </c>
      <c r="AM213" s="174" t="str">
        <f>IF(AM212="","",VLOOKUP(AM212,'様式４－２'!$C$7:$L$48,10,FALSE))</f>
        <v/>
      </c>
      <c r="AN213" s="175" t="str">
        <f>IF(AN212="","",VLOOKUP(AN212,'様式４－２'!$C$7:$L$48,10,FALSE))</f>
        <v/>
      </c>
      <c r="AO213" s="173" t="str">
        <f>IF(AO212="","",VLOOKUP(AO212,'様式４－２'!$C$7:$L$48,10,FALSE))</f>
        <v/>
      </c>
      <c r="AP213" s="174" t="str">
        <f>IF(AP212="","",VLOOKUP(AP212,'様式４－２'!$C$7:$L$48,10,FALSE))</f>
        <v/>
      </c>
      <c r="AQ213" s="174" t="str">
        <f>IF(AQ212="","",VLOOKUP(AQ212,'様式４－２'!$C$7:$L$48,10,FALSE))</f>
        <v/>
      </c>
      <c r="AR213" s="174" t="str">
        <f>IF(AR212="","",VLOOKUP(AR212,'様式４－２'!$C$7:$L$48,10,FALSE))</f>
        <v/>
      </c>
      <c r="AS213" s="174" t="str">
        <f>IF(AS212="","",VLOOKUP(AS212,'様式４－２'!$C$7:$L$48,10,FALSE))</f>
        <v/>
      </c>
      <c r="AT213" s="174" t="str">
        <f>IF(AT212="","",VLOOKUP(AT212,'様式４－２'!$C$7:$L$48,10,FALSE))</f>
        <v/>
      </c>
      <c r="AU213" s="175" t="str">
        <f>IF(AU212="","",VLOOKUP(AU212,'様式４－２'!$C$7:$L$48,10,FALSE))</f>
        <v/>
      </c>
      <c r="AV213" s="173" t="str">
        <f>IF(AV212="","",VLOOKUP(AV212,'様式４－２'!$C$7:$L$48,10,FALSE))</f>
        <v/>
      </c>
      <c r="AW213" s="174" t="str">
        <f>IF(AW212="","",VLOOKUP(AW212,'様式４－２'!$C$7:$L$48,10,FALSE))</f>
        <v/>
      </c>
      <c r="AX213" s="174" t="str">
        <f>IF(AX212="","",VLOOKUP(AX212,'様式４－２'!$C$7:$L$48,10,FALSE))</f>
        <v/>
      </c>
      <c r="AY213" s="174" t="str">
        <f>IF(AY212="","",VLOOKUP(AY212,'様式４－２'!$C$7:$L$48,10,FALSE))</f>
        <v/>
      </c>
      <c r="AZ213" s="174" t="str">
        <f>IF(AZ212="","",VLOOKUP(AZ212,'様式４－２'!$C$7:$L$48,10,FALSE))</f>
        <v/>
      </c>
      <c r="BA213" s="174" t="str">
        <f>IF(BA212="","",VLOOKUP(BA212,'様式４－２'!$C$7:$L$48,10,FALSE))</f>
        <v/>
      </c>
      <c r="BB213" s="175" t="str">
        <f>IF(BB212="","",VLOOKUP(BB212,'様式４－２'!$C$7:$L$48,10,FALSE))</f>
        <v/>
      </c>
      <c r="BC213" s="173" t="str">
        <f>IF(BC212="","",VLOOKUP(BC212,'様式４－２'!$C$7:$L$48,10,FALSE))</f>
        <v/>
      </c>
      <c r="BD213" s="174" t="str">
        <f>IF(BD212="","",VLOOKUP(BD212,'様式４－２'!$C$7:$L$48,10,FALSE))</f>
        <v/>
      </c>
      <c r="BE213" s="174" t="str">
        <f>IF(BE212="","",VLOOKUP(BE212,'様式４－２'!$C$7:$L$48,10,FALSE))</f>
        <v/>
      </c>
      <c r="BF213" s="338">
        <f>IF($BI$4="４週",SUM(AA213:BB213),IF($BI$4="暦月",SUM(AA213:BE213),""))</f>
        <v>0</v>
      </c>
      <c r="BG213" s="339"/>
      <c r="BH213" s="340">
        <f>IF($BI$4="４週",BF213/4,IF($BI$4="暦月",(BF213/($BI$9/7)),""))</f>
        <v>0</v>
      </c>
      <c r="BI213" s="339"/>
      <c r="BJ213" s="335"/>
      <c r="BK213" s="336"/>
      <c r="BL213" s="336"/>
      <c r="BM213" s="336"/>
      <c r="BN213" s="337"/>
    </row>
    <row r="214" spans="2:66" ht="20.25" customHeight="1" x14ac:dyDescent="0.4">
      <c r="B214" s="296">
        <f>B212+1</f>
        <v>99</v>
      </c>
      <c r="C214" s="298"/>
      <c r="D214" s="300"/>
      <c r="E214" s="223"/>
      <c r="F214" s="301"/>
      <c r="G214" s="303"/>
      <c r="H214" s="304"/>
      <c r="I214" s="163"/>
      <c r="J214" s="164"/>
      <c r="K214" s="163"/>
      <c r="L214" s="164"/>
      <c r="M214" s="307"/>
      <c r="N214" s="308"/>
      <c r="O214" s="311"/>
      <c r="P214" s="312"/>
      <c r="Q214" s="312"/>
      <c r="R214" s="304"/>
      <c r="S214" s="280"/>
      <c r="T214" s="281"/>
      <c r="U214" s="281"/>
      <c r="V214" s="281"/>
      <c r="W214" s="282"/>
      <c r="X214" s="195" t="s">
        <v>18</v>
      </c>
      <c r="Y214" s="118"/>
      <c r="Z214" s="119"/>
      <c r="AA214" s="105"/>
      <c r="AB214" s="106"/>
      <c r="AC214" s="106"/>
      <c r="AD214" s="106"/>
      <c r="AE214" s="106"/>
      <c r="AF214" s="106"/>
      <c r="AG214" s="107"/>
      <c r="AH214" s="105"/>
      <c r="AI214" s="106"/>
      <c r="AJ214" s="106"/>
      <c r="AK214" s="106"/>
      <c r="AL214" s="106"/>
      <c r="AM214" s="106"/>
      <c r="AN214" s="107"/>
      <c r="AO214" s="105"/>
      <c r="AP214" s="106"/>
      <c r="AQ214" s="106"/>
      <c r="AR214" s="106"/>
      <c r="AS214" s="106"/>
      <c r="AT214" s="106"/>
      <c r="AU214" s="107"/>
      <c r="AV214" s="105"/>
      <c r="AW214" s="106"/>
      <c r="AX214" s="106"/>
      <c r="AY214" s="106"/>
      <c r="AZ214" s="106"/>
      <c r="BA214" s="106"/>
      <c r="BB214" s="107"/>
      <c r="BC214" s="105"/>
      <c r="BD214" s="106"/>
      <c r="BE214" s="108"/>
      <c r="BF214" s="283"/>
      <c r="BG214" s="284"/>
      <c r="BH214" s="285"/>
      <c r="BI214" s="286"/>
      <c r="BJ214" s="287"/>
      <c r="BK214" s="288"/>
      <c r="BL214" s="288"/>
      <c r="BM214" s="288"/>
      <c r="BN214" s="289"/>
    </row>
    <row r="215" spans="2:66" ht="20.25" customHeight="1" x14ac:dyDescent="0.4">
      <c r="B215" s="297"/>
      <c r="C215" s="299"/>
      <c r="D215" s="302"/>
      <c r="E215" s="223"/>
      <c r="F215" s="301"/>
      <c r="G215" s="341"/>
      <c r="H215" s="342"/>
      <c r="I215" s="207"/>
      <c r="J215" s="208">
        <f>G214</f>
        <v>0</v>
      </c>
      <c r="K215" s="207"/>
      <c r="L215" s="208">
        <f>M214</f>
        <v>0</v>
      </c>
      <c r="M215" s="343"/>
      <c r="N215" s="344"/>
      <c r="O215" s="345"/>
      <c r="P215" s="346"/>
      <c r="Q215" s="346"/>
      <c r="R215" s="342"/>
      <c r="S215" s="280"/>
      <c r="T215" s="281"/>
      <c r="U215" s="281"/>
      <c r="V215" s="281"/>
      <c r="W215" s="282"/>
      <c r="X215" s="196" t="s">
        <v>246</v>
      </c>
      <c r="Y215" s="120"/>
      <c r="Z215" s="197"/>
      <c r="AA215" s="173" t="str">
        <f>IF(AA214="","",VLOOKUP(AA214,'様式４－２'!$C$7:$L$48,10,FALSE))</f>
        <v/>
      </c>
      <c r="AB215" s="174" t="str">
        <f>IF(AB214="","",VLOOKUP(AB214,'様式４－２'!$C$7:$L$48,10,FALSE))</f>
        <v/>
      </c>
      <c r="AC215" s="174" t="str">
        <f>IF(AC214="","",VLOOKUP(AC214,'様式４－２'!$C$7:$L$48,10,FALSE))</f>
        <v/>
      </c>
      <c r="AD215" s="174" t="str">
        <f>IF(AD214="","",VLOOKUP(AD214,'様式４－２'!$C$7:$L$48,10,FALSE))</f>
        <v/>
      </c>
      <c r="AE215" s="174" t="str">
        <f>IF(AE214="","",VLOOKUP(AE214,'様式４－２'!$C$7:$L$48,10,FALSE))</f>
        <v/>
      </c>
      <c r="AF215" s="174" t="str">
        <f>IF(AF214="","",VLOOKUP(AF214,'様式４－２'!$C$7:$L$48,10,FALSE))</f>
        <v/>
      </c>
      <c r="AG215" s="175" t="str">
        <f>IF(AG214="","",VLOOKUP(AG214,'様式４－２'!$C$7:$L$48,10,FALSE))</f>
        <v/>
      </c>
      <c r="AH215" s="173" t="str">
        <f>IF(AH214="","",VLOOKUP(AH214,'様式４－２'!$C$7:$L$48,10,FALSE))</f>
        <v/>
      </c>
      <c r="AI215" s="174" t="str">
        <f>IF(AI214="","",VLOOKUP(AI214,'様式４－２'!$C$7:$L$48,10,FALSE))</f>
        <v/>
      </c>
      <c r="AJ215" s="174" t="str">
        <f>IF(AJ214="","",VLOOKUP(AJ214,'様式４－２'!$C$7:$L$48,10,FALSE))</f>
        <v/>
      </c>
      <c r="AK215" s="174" t="str">
        <f>IF(AK214="","",VLOOKUP(AK214,'様式４－２'!$C$7:$L$48,10,FALSE))</f>
        <v/>
      </c>
      <c r="AL215" s="174" t="str">
        <f>IF(AL214="","",VLOOKUP(AL214,'様式４－２'!$C$7:$L$48,10,FALSE))</f>
        <v/>
      </c>
      <c r="AM215" s="174" t="str">
        <f>IF(AM214="","",VLOOKUP(AM214,'様式４－２'!$C$7:$L$48,10,FALSE))</f>
        <v/>
      </c>
      <c r="AN215" s="175" t="str">
        <f>IF(AN214="","",VLOOKUP(AN214,'様式４－２'!$C$7:$L$48,10,FALSE))</f>
        <v/>
      </c>
      <c r="AO215" s="173" t="str">
        <f>IF(AO214="","",VLOOKUP(AO214,'様式４－２'!$C$7:$L$48,10,FALSE))</f>
        <v/>
      </c>
      <c r="AP215" s="174" t="str">
        <f>IF(AP214="","",VLOOKUP(AP214,'様式４－２'!$C$7:$L$48,10,FALSE))</f>
        <v/>
      </c>
      <c r="AQ215" s="174" t="str">
        <f>IF(AQ214="","",VLOOKUP(AQ214,'様式４－２'!$C$7:$L$48,10,FALSE))</f>
        <v/>
      </c>
      <c r="AR215" s="174" t="str">
        <f>IF(AR214="","",VLOOKUP(AR214,'様式４－２'!$C$7:$L$48,10,FALSE))</f>
        <v/>
      </c>
      <c r="AS215" s="174" t="str">
        <f>IF(AS214="","",VLOOKUP(AS214,'様式４－２'!$C$7:$L$48,10,FALSE))</f>
        <v/>
      </c>
      <c r="AT215" s="174" t="str">
        <f>IF(AT214="","",VLOOKUP(AT214,'様式４－２'!$C$7:$L$48,10,FALSE))</f>
        <v/>
      </c>
      <c r="AU215" s="175" t="str">
        <f>IF(AU214="","",VLOOKUP(AU214,'様式４－２'!$C$7:$L$48,10,FALSE))</f>
        <v/>
      </c>
      <c r="AV215" s="173" t="str">
        <f>IF(AV214="","",VLOOKUP(AV214,'様式４－２'!$C$7:$L$48,10,FALSE))</f>
        <v/>
      </c>
      <c r="AW215" s="174" t="str">
        <f>IF(AW214="","",VLOOKUP(AW214,'様式４－２'!$C$7:$L$48,10,FALSE))</f>
        <v/>
      </c>
      <c r="AX215" s="174" t="str">
        <f>IF(AX214="","",VLOOKUP(AX214,'様式４－２'!$C$7:$L$48,10,FALSE))</f>
        <v/>
      </c>
      <c r="AY215" s="174" t="str">
        <f>IF(AY214="","",VLOOKUP(AY214,'様式４－２'!$C$7:$L$48,10,FALSE))</f>
        <v/>
      </c>
      <c r="AZ215" s="174" t="str">
        <f>IF(AZ214="","",VLOOKUP(AZ214,'様式４－２'!$C$7:$L$48,10,FALSE))</f>
        <v/>
      </c>
      <c r="BA215" s="174" t="str">
        <f>IF(BA214="","",VLOOKUP(BA214,'様式４－２'!$C$7:$L$48,10,FALSE))</f>
        <v/>
      </c>
      <c r="BB215" s="175" t="str">
        <f>IF(BB214="","",VLOOKUP(BB214,'様式４－２'!$C$7:$L$48,10,FALSE))</f>
        <v/>
      </c>
      <c r="BC215" s="173" t="str">
        <f>IF(BC214="","",VLOOKUP(BC214,'様式４－２'!$C$7:$L$48,10,FALSE))</f>
        <v/>
      </c>
      <c r="BD215" s="174" t="str">
        <f>IF(BD214="","",VLOOKUP(BD214,'様式４－２'!$C$7:$L$48,10,FALSE))</f>
        <v/>
      </c>
      <c r="BE215" s="174" t="str">
        <f>IF(BE214="","",VLOOKUP(BE214,'様式４－２'!$C$7:$L$48,10,FALSE))</f>
        <v/>
      </c>
      <c r="BF215" s="338">
        <f>IF($BI$4="４週",SUM(AA215:BB215),IF($BI$4="暦月",SUM(AA215:BE215),""))</f>
        <v>0</v>
      </c>
      <c r="BG215" s="339"/>
      <c r="BH215" s="340">
        <f>IF($BI$4="４週",BF215/4,IF($BI$4="暦月",(BF215/($BI$9/7)),""))</f>
        <v>0</v>
      </c>
      <c r="BI215" s="339"/>
      <c r="BJ215" s="335"/>
      <c r="BK215" s="336"/>
      <c r="BL215" s="336"/>
      <c r="BM215" s="336"/>
      <c r="BN215" s="337"/>
    </row>
    <row r="216" spans="2:66" ht="20.25" customHeight="1" x14ac:dyDescent="0.4">
      <c r="B216" s="296">
        <f>B214+1</f>
        <v>100</v>
      </c>
      <c r="C216" s="298"/>
      <c r="D216" s="300"/>
      <c r="E216" s="223"/>
      <c r="F216" s="301"/>
      <c r="G216" s="303"/>
      <c r="H216" s="304"/>
      <c r="I216" s="165"/>
      <c r="J216" s="166"/>
      <c r="K216" s="165"/>
      <c r="L216" s="166"/>
      <c r="M216" s="307"/>
      <c r="N216" s="308"/>
      <c r="O216" s="311"/>
      <c r="P216" s="312"/>
      <c r="Q216" s="312"/>
      <c r="R216" s="304"/>
      <c r="S216" s="280"/>
      <c r="T216" s="281"/>
      <c r="U216" s="281"/>
      <c r="V216" s="281"/>
      <c r="W216" s="282"/>
      <c r="X216" s="115" t="s">
        <v>18</v>
      </c>
      <c r="Y216" s="116"/>
      <c r="Z216" s="117"/>
      <c r="AA216" s="105"/>
      <c r="AB216" s="106"/>
      <c r="AC216" s="106"/>
      <c r="AD216" s="106"/>
      <c r="AE216" s="106"/>
      <c r="AF216" s="106"/>
      <c r="AG216" s="107"/>
      <c r="AH216" s="105"/>
      <c r="AI216" s="106"/>
      <c r="AJ216" s="106"/>
      <c r="AK216" s="106"/>
      <c r="AL216" s="106"/>
      <c r="AM216" s="106"/>
      <c r="AN216" s="107"/>
      <c r="AO216" s="105"/>
      <c r="AP216" s="106"/>
      <c r="AQ216" s="106"/>
      <c r="AR216" s="106"/>
      <c r="AS216" s="106"/>
      <c r="AT216" s="106"/>
      <c r="AU216" s="107"/>
      <c r="AV216" s="105"/>
      <c r="AW216" s="106"/>
      <c r="AX216" s="106"/>
      <c r="AY216" s="106"/>
      <c r="AZ216" s="106"/>
      <c r="BA216" s="106"/>
      <c r="BB216" s="107"/>
      <c r="BC216" s="105"/>
      <c r="BD216" s="106"/>
      <c r="BE216" s="108"/>
      <c r="BF216" s="283"/>
      <c r="BG216" s="284"/>
      <c r="BH216" s="285"/>
      <c r="BI216" s="286"/>
      <c r="BJ216" s="287"/>
      <c r="BK216" s="288"/>
      <c r="BL216" s="288"/>
      <c r="BM216" s="288"/>
      <c r="BN216" s="289"/>
    </row>
    <row r="217" spans="2:66" ht="20.25" customHeight="1" thickBot="1" x14ac:dyDescent="0.45">
      <c r="B217" s="347"/>
      <c r="C217" s="348"/>
      <c r="D217" s="349"/>
      <c r="E217" s="350"/>
      <c r="F217" s="351"/>
      <c r="G217" s="352"/>
      <c r="H217" s="353"/>
      <c r="I217" s="190"/>
      <c r="J217" s="191">
        <f>G216</f>
        <v>0</v>
      </c>
      <c r="K217" s="190"/>
      <c r="L217" s="191">
        <f>M216</f>
        <v>0</v>
      </c>
      <c r="M217" s="354"/>
      <c r="N217" s="355"/>
      <c r="O217" s="356"/>
      <c r="P217" s="357"/>
      <c r="Q217" s="357"/>
      <c r="R217" s="353"/>
      <c r="S217" s="370"/>
      <c r="T217" s="371"/>
      <c r="U217" s="371"/>
      <c r="V217" s="371"/>
      <c r="W217" s="372"/>
      <c r="X217" s="192" t="s">
        <v>246</v>
      </c>
      <c r="Y217" s="193"/>
      <c r="Z217" s="194"/>
      <c r="AA217" s="176" t="str">
        <f>IF(AA216="","",VLOOKUP(AA216,'様式４－２'!$C$7:$L$48,10,FALSE))</f>
        <v/>
      </c>
      <c r="AB217" s="177" t="str">
        <f>IF(AB216="","",VLOOKUP(AB216,'様式４－２'!$C$7:$L$48,10,FALSE))</f>
        <v/>
      </c>
      <c r="AC217" s="177" t="str">
        <f>IF(AC216="","",VLOOKUP(AC216,'様式４－２'!$C$7:$L$48,10,FALSE))</f>
        <v/>
      </c>
      <c r="AD217" s="177" t="str">
        <f>IF(AD216="","",VLOOKUP(AD216,'様式４－２'!$C$7:$L$48,10,FALSE))</f>
        <v/>
      </c>
      <c r="AE217" s="177" t="str">
        <f>IF(AE216="","",VLOOKUP(AE216,'様式４－２'!$C$7:$L$48,10,FALSE))</f>
        <v/>
      </c>
      <c r="AF217" s="177" t="str">
        <f>IF(AF216="","",VLOOKUP(AF216,'様式４－２'!$C$7:$L$48,10,FALSE))</f>
        <v/>
      </c>
      <c r="AG217" s="178" t="str">
        <f>IF(AG216="","",VLOOKUP(AG216,'様式４－２'!$C$7:$L$48,10,FALSE))</f>
        <v/>
      </c>
      <c r="AH217" s="176" t="str">
        <f>IF(AH216="","",VLOOKUP(AH216,'様式４－２'!$C$7:$L$48,10,FALSE))</f>
        <v/>
      </c>
      <c r="AI217" s="177" t="str">
        <f>IF(AI216="","",VLOOKUP(AI216,'様式４－２'!$C$7:$L$48,10,FALSE))</f>
        <v/>
      </c>
      <c r="AJ217" s="177" t="str">
        <f>IF(AJ216="","",VLOOKUP(AJ216,'様式４－２'!$C$7:$L$48,10,FALSE))</f>
        <v/>
      </c>
      <c r="AK217" s="177" t="str">
        <f>IF(AK216="","",VLOOKUP(AK216,'様式４－２'!$C$7:$L$48,10,FALSE))</f>
        <v/>
      </c>
      <c r="AL217" s="177" t="str">
        <f>IF(AL216="","",VLOOKUP(AL216,'様式４－２'!$C$7:$L$48,10,FALSE))</f>
        <v/>
      </c>
      <c r="AM217" s="177" t="str">
        <f>IF(AM216="","",VLOOKUP(AM216,'様式４－２'!$C$7:$L$48,10,FALSE))</f>
        <v/>
      </c>
      <c r="AN217" s="178" t="str">
        <f>IF(AN216="","",VLOOKUP(AN216,'様式４－２'!$C$7:$L$48,10,FALSE))</f>
        <v/>
      </c>
      <c r="AO217" s="176" t="str">
        <f>IF(AO216="","",VLOOKUP(AO216,'様式４－２'!$C$7:$L$48,10,FALSE))</f>
        <v/>
      </c>
      <c r="AP217" s="177" t="str">
        <f>IF(AP216="","",VLOOKUP(AP216,'様式４－２'!$C$7:$L$48,10,FALSE))</f>
        <v/>
      </c>
      <c r="AQ217" s="177" t="str">
        <f>IF(AQ216="","",VLOOKUP(AQ216,'様式４－２'!$C$7:$L$48,10,FALSE))</f>
        <v/>
      </c>
      <c r="AR217" s="177" t="str">
        <f>IF(AR216="","",VLOOKUP(AR216,'様式４－２'!$C$7:$L$48,10,FALSE))</f>
        <v/>
      </c>
      <c r="AS217" s="177" t="str">
        <f>IF(AS216="","",VLOOKUP(AS216,'様式４－２'!$C$7:$L$48,10,FALSE))</f>
        <v/>
      </c>
      <c r="AT217" s="177" t="str">
        <f>IF(AT216="","",VLOOKUP(AT216,'様式４－２'!$C$7:$L$48,10,FALSE))</f>
        <v/>
      </c>
      <c r="AU217" s="178" t="str">
        <f>IF(AU216="","",VLOOKUP(AU216,'様式４－２'!$C$7:$L$48,10,FALSE))</f>
        <v/>
      </c>
      <c r="AV217" s="176" t="str">
        <f>IF(AV216="","",VLOOKUP(AV216,'様式４－２'!$C$7:$L$48,10,FALSE))</f>
        <v/>
      </c>
      <c r="AW217" s="177" t="str">
        <f>IF(AW216="","",VLOOKUP(AW216,'様式４－２'!$C$7:$L$48,10,FALSE))</f>
        <v/>
      </c>
      <c r="AX217" s="177" t="str">
        <f>IF(AX216="","",VLOOKUP(AX216,'様式４－２'!$C$7:$L$48,10,FALSE))</f>
        <v/>
      </c>
      <c r="AY217" s="177" t="str">
        <f>IF(AY216="","",VLOOKUP(AY216,'様式４－２'!$C$7:$L$48,10,FALSE))</f>
        <v/>
      </c>
      <c r="AZ217" s="177" t="str">
        <f>IF(AZ216="","",VLOOKUP(AZ216,'様式４－２'!$C$7:$L$48,10,FALSE))</f>
        <v/>
      </c>
      <c r="BA217" s="177" t="str">
        <f>IF(BA216="","",VLOOKUP(BA216,'様式４－２'!$C$7:$L$48,10,FALSE))</f>
        <v/>
      </c>
      <c r="BB217" s="178" t="str">
        <f>IF(BB216="","",VLOOKUP(BB216,'様式４－２'!$C$7:$L$48,10,FALSE))</f>
        <v/>
      </c>
      <c r="BC217" s="176" t="str">
        <f>IF(BC216="","",VLOOKUP(BC216,'様式４－２'!$C$7:$L$48,10,FALSE))</f>
        <v/>
      </c>
      <c r="BD217" s="177" t="str">
        <f>IF(BD216="","",VLOOKUP(BD216,'様式４－２'!$C$7:$L$48,10,FALSE))</f>
        <v/>
      </c>
      <c r="BE217" s="177" t="str">
        <f>IF(BE216="","",VLOOKUP(BE216,'様式４－２'!$C$7:$L$48,10,FALSE))</f>
        <v/>
      </c>
      <c r="BF217" s="376">
        <f>IF($BI$4="４週",SUM(AA217:BB217),IF($BI$4="暦月",SUM(AA217:BE217),""))</f>
        <v>0</v>
      </c>
      <c r="BG217" s="377"/>
      <c r="BH217" s="378">
        <f>IF($BI$4="４週",BF217/4,IF($BI$4="暦月",(BF217/($BI$9/7)),""))</f>
        <v>0</v>
      </c>
      <c r="BI217" s="377"/>
      <c r="BJ217" s="373"/>
      <c r="BK217" s="374"/>
      <c r="BL217" s="374"/>
      <c r="BM217" s="374"/>
      <c r="BN217" s="375"/>
    </row>
    <row r="218" spans="2:66" ht="20.25" customHeight="1" x14ac:dyDescent="0.4">
      <c r="B218" s="49"/>
      <c r="C218" s="49"/>
      <c r="D218" s="49"/>
      <c r="E218" s="49"/>
      <c r="F218" s="49"/>
      <c r="G218" s="69"/>
      <c r="H218" s="69"/>
      <c r="I218" s="69"/>
      <c r="J218" s="69"/>
      <c r="K218" s="69"/>
      <c r="L218" s="69"/>
      <c r="M218" s="179"/>
      <c r="N218" s="179"/>
      <c r="O218" s="69"/>
      <c r="P218" s="69"/>
      <c r="Q218" s="69"/>
      <c r="R218" s="69"/>
      <c r="S218" s="180"/>
      <c r="T218" s="180"/>
      <c r="U218" s="180"/>
      <c r="V218" s="72"/>
      <c r="W218" s="72"/>
      <c r="X218" s="72"/>
      <c r="Y218" s="73"/>
      <c r="Z218" s="74"/>
      <c r="AA218" s="75"/>
      <c r="AB218" s="75"/>
      <c r="AC218" s="75"/>
      <c r="AD218" s="75"/>
      <c r="AE218" s="75"/>
      <c r="AF218" s="75"/>
      <c r="AG218" s="75"/>
      <c r="AH218" s="75"/>
      <c r="AI218" s="75"/>
      <c r="AJ218" s="75"/>
      <c r="AK218" s="75"/>
      <c r="AL218" s="75"/>
      <c r="AM218" s="75"/>
      <c r="AN218" s="75"/>
      <c r="AO218" s="75"/>
      <c r="AP218" s="75"/>
      <c r="AQ218" s="75"/>
      <c r="AR218" s="75"/>
      <c r="AS218" s="75"/>
      <c r="AT218" s="75"/>
      <c r="AU218" s="75"/>
      <c r="AV218" s="75"/>
      <c r="AW218" s="75"/>
      <c r="AX218" s="75"/>
      <c r="AY218" s="75"/>
      <c r="AZ218" s="75"/>
      <c r="BA218" s="75"/>
      <c r="BB218" s="75"/>
      <c r="BC218" s="75"/>
      <c r="BD218" s="75"/>
      <c r="BE218" s="75"/>
      <c r="BF218" s="75"/>
      <c r="BG218" s="75"/>
      <c r="BH218" s="76"/>
      <c r="BI218" s="76"/>
      <c r="BJ218" s="180"/>
      <c r="BK218" s="180"/>
      <c r="BL218" s="180"/>
      <c r="BM218" s="180"/>
      <c r="BN218" s="180"/>
    </row>
    <row r="219" spans="2:66" ht="20.25" customHeight="1" x14ac:dyDescent="0.4">
      <c r="B219" s="49"/>
      <c r="C219" s="49"/>
      <c r="D219" s="49"/>
      <c r="E219" s="49"/>
      <c r="F219" s="49"/>
      <c r="G219" s="69"/>
      <c r="H219" s="69"/>
      <c r="I219" s="69"/>
      <c r="J219" s="69"/>
      <c r="K219" s="69"/>
      <c r="L219" s="69"/>
      <c r="M219" s="124"/>
      <c r="N219" s="125" t="s">
        <v>274</v>
      </c>
      <c r="O219" s="125"/>
      <c r="P219" s="125"/>
      <c r="Q219" s="125"/>
      <c r="R219" s="125"/>
      <c r="S219" s="125"/>
      <c r="T219" s="125"/>
      <c r="U219" s="125"/>
      <c r="V219" s="125"/>
      <c r="W219" s="125"/>
      <c r="X219" s="126"/>
      <c r="Y219" s="125"/>
      <c r="Z219" s="125"/>
      <c r="AA219" s="125"/>
      <c r="AB219" s="125"/>
      <c r="AC219" s="125"/>
      <c r="AD219" s="127"/>
      <c r="AE219" s="127"/>
      <c r="AF219" s="127"/>
      <c r="AG219" s="127"/>
      <c r="AH219" s="127"/>
      <c r="AI219" s="127"/>
      <c r="AJ219" s="127"/>
      <c r="AK219" s="127"/>
      <c r="AL219" s="127"/>
      <c r="AM219" s="127"/>
      <c r="AN219" s="127"/>
      <c r="AO219" s="127"/>
      <c r="AP219" s="127"/>
      <c r="AQ219" s="127"/>
      <c r="AR219" s="127"/>
      <c r="AS219" s="127"/>
      <c r="AT219" s="127"/>
      <c r="AU219" s="127"/>
      <c r="AV219" s="127"/>
      <c r="AW219" s="127"/>
      <c r="AX219" s="127"/>
      <c r="AY219" s="127"/>
      <c r="AZ219" s="127"/>
      <c r="BA219" s="127"/>
      <c r="BB219" s="127"/>
      <c r="BC219" s="127"/>
      <c r="BD219" s="127"/>
      <c r="BE219" s="127"/>
      <c r="BF219" s="127"/>
      <c r="BG219" s="127"/>
      <c r="BH219" s="128"/>
      <c r="BI219" s="76"/>
      <c r="BJ219" s="180"/>
      <c r="BK219" s="180"/>
      <c r="BL219" s="180"/>
      <c r="BM219" s="180"/>
      <c r="BN219" s="180"/>
    </row>
    <row r="220" spans="2:66" ht="20.25" customHeight="1" x14ac:dyDescent="0.4">
      <c r="B220" s="49"/>
      <c r="C220" s="49"/>
      <c r="D220" s="49"/>
      <c r="E220" s="49"/>
      <c r="F220" s="49"/>
      <c r="G220" s="69"/>
      <c r="H220" s="69"/>
      <c r="I220" s="69"/>
      <c r="J220" s="69"/>
      <c r="K220" s="69"/>
      <c r="L220" s="69"/>
      <c r="M220" s="124"/>
      <c r="N220" s="125"/>
      <c r="O220" s="125" t="s">
        <v>139</v>
      </c>
      <c r="P220" s="125"/>
      <c r="Q220" s="125"/>
      <c r="R220" s="125"/>
      <c r="S220" s="125"/>
      <c r="T220" s="125"/>
      <c r="U220" s="125"/>
      <c r="V220" s="125"/>
      <c r="W220" s="125"/>
      <c r="X220" s="126"/>
      <c r="Y220" s="125"/>
      <c r="Z220" s="125"/>
      <c r="AA220" s="125"/>
      <c r="AB220" s="125"/>
      <c r="AC220" s="125"/>
      <c r="AD220" s="127"/>
      <c r="AE220" s="125" t="s">
        <v>150</v>
      </c>
      <c r="AF220" s="125"/>
      <c r="AG220" s="125"/>
      <c r="AH220" s="125"/>
      <c r="AI220" s="125"/>
      <c r="AJ220" s="125"/>
      <c r="AK220" s="125"/>
      <c r="AL220" s="125"/>
      <c r="AM220" s="125"/>
      <c r="AN220" s="126"/>
      <c r="AO220" s="125"/>
      <c r="AP220" s="125"/>
      <c r="AQ220" s="125"/>
      <c r="AR220" s="125"/>
      <c r="AS220" s="127"/>
      <c r="AT220" s="127"/>
      <c r="AU220" s="125" t="s">
        <v>151</v>
      </c>
      <c r="AV220" s="127"/>
      <c r="AW220" s="127"/>
      <c r="AX220" s="127"/>
      <c r="AY220" s="127"/>
      <c r="AZ220" s="127"/>
      <c r="BA220" s="127"/>
      <c r="BB220" s="127"/>
      <c r="BC220" s="127"/>
      <c r="BD220" s="127"/>
      <c r="BE220" s="127"/>
      <c r="BF220" s="127"/>
      <c r="BG220" s="127"/>
      <c r="BH220" s="128"/>
      <c r="BI220" s="76"/>
      <c r="BJ220" s="389"/>
      <c r="BK220" s="389"/>
      <c r="BL220" s="389"/>
      <c r="BM220" s="389"/>
      <c r="BN220" s="180"/>
    </row>
    <row r="221" spans="2:66" ht="20.25" customHeight="1" x14ac:dyDescent="0.4">
      <c r="B221" s="49"/>
      <c r="C221" s="49"/>
      <c r="D221" s="49"/>
      <c r="E221" s="49"/>
      <c r="F221" s="49"/>
      <c r="G221" s="69"/>
      <c r="H221" s="69"/>
      <c r="I221" s="69"/>
      <c r="J221" s="69"/>
      <c r="K221" s="69"/>
      <c r="L221" s="69"/>
      <c r="M221" s="124"/>
      <c r="N221" s="125"/>
      <c r="O221" s="390" t="s">
        <v>131</v>
      </c>
      <c r="P221" s="390"/>
      <c r="Q221" s="390" t="s">
        <v>132</v>
      </c>
      <c r="R221" s="390"/>
      <c r="S221" s="390"/>
      <c r="T221" s="390"/>
      <c r="U221" s="125"/>
      <c r="V221" s="391" t="s">
        <v>133</v>
      </c>
      <c r="W221" s="391"/>
      <c r="X221" s="391"/>
      <c r="Y221" s="391"/>
      <c r="Z221" s="129"/>
      <c r="AA221" s="130" t="s">
        <v>134</v>
      </c>
      <c r="AB221" s="130"/>
      <c r="AC221" s="2"/>
      <c r="AD221" s="127"/>
      <c r="AE221" s="390" t="s">
        <v>131</v>
      </c>
      <c r="AF221" s="390"/>
      <c r="AG221" s="390" t="s">
        <v>132</v>
      </c>
      <c r="AH221" s="390"/>
      <c r="AI221" s="390"/>
      <c r="AJ221" s="390"/>
      <c r="AK221" s="125"/>
      <c r="AL221" s="391" t="s">
        <v>133</v>
      </c>
      <c r="AM221" s="391"/>
      <c r="AN221" s="391"/>
      <c r="AO221" s="391"/>
      <c r="AP221" s="129"/>
      <c r="AQ221" s="130" t="s">
        <v>134</v>
      </c>
      <c r="AR221" s="130"/>
      <c r="AS221" s="127"/>
      <c r="AT221" s="127"/>
      <c r="AU221" s="127"/>
      <c r="AV221" s="127"/>
      <c r="AW221" s="127"/>
      <c r="AX221" s="127"/>
      <c r="AY221" s="127"/>
      <c r="AZ221" s="127"/>
      <c r="BA221" s="127"/>
      <c r="BB221" s="127"/>
      <c r="BC221" s="127"/>
      <c r="BD221" s="127"/>
      <c r="BE221" s="127"/>
      <c r="BF221" s="127"/>
      <c r="BG221" s="127"/>
      <c r="BH221" s="128"/>
      <c r="BI221" s="76"/>
      <c r="BJ221" s="392"/>
      <c r="BK221" s="392"/>
      <c r="BL221" s="392"/>
      <c r="BM221" s="392"/>
      <c r="BN221" s="180"/>
    </row>
    <row r="222" spans="2:66" ht="20.25" customHeight="1" x14ac:dyDescent="0.4">
      <c r="B222" s="49"/>
      <c r="C222" s="49"/>
      <c r="D222" s="49"/>
      <c r="E222" s="49"/>
      <c r="F222" s="49"/>
      <c r="G222" s="69"/>
      <c r="H222" s="69"/>
      <c r="I222" s="69"/>
      <c r="J222" s="69"/>
      <c r="K222" s="69"/>
      <c r="L222" s="69"/>
      <c r="M222" s="124"/>
      <c r="N222" s="125"/>
      <c r="O222" s="386"/>
      <c r="P222" s="386"/>
      <c r="Q222" s="386" t="s">
        <v>135</v>
      </c>
      <c r="R222" s="386"/>
      <c r="S222" s="386" t="s">
        <v>136</v>
      </c>
      <c r="T222" s="386"/>
      <c r="U222" s="125"/>
      <c r="V222" s="386" t="s">
        <v>135</v>
      </c>
      <c r="W222" s="386"/>
      <c r="X222" s="386" t="s">
        <v>136</v>
      </c>
      <c r="Y222" s="386"/>
      <c r="Z222" s="129"/>
      <c r="AA222" s="130" t="s">
        <v>137</v>
      </c>
      <c r="AB222" s="130"/>
      <c r="AC222" s="2"/>
      <c r="AD222" s="127"/>
      <c r="AE222" s="386"/>
      <c r="AF222" s="386"/>
      <c r="AG222" s="386" t="s">
        <v>135</v>
      </c>
      <c r="AH222" s="386"/>
      <c r="AI222" s="386" t="s">
        <v>136</v>
      </c>
      <c r="AJ222" s="386"/>
      <c r="AK222" s="125"/>
      <c r="AL222" s="386" t="s">
        <v>135</v>
      </c>
      <c r="AM222" s="386"/>
      <c r="AN222" s="386" t="s">
        <v>136</v>
      </c>
      <c r="AO222" s="386"/>
      <c r="AP222" s="129"/>
      <c r="AQ222" s="130" t="s">
        <v>137</v>
      </c>
      <c r="AR222" s="130"/>
      <c r="AS222" s="127"/>
      <c r="AT222" s="127"/>
      <c r="AU222" s="131" t="s">
        <v>103</v>
      </c>
      <c r="AV222" s="131"/>
      <c r="AW222" s="131"/>
      <c r="AX222" s="131"/>
      <c r="AY222" s="129"/>
      <c r="AZ222" s="130" t="s">
        <v>104</v>
      </c>
      <c r="BA222" s="131"/>
      <c r="BB222" s="131"/>
      <c r="BC222" s="131"/>
      <c r="BD222" s="129"/>
      <c r="BE222" s="386" t="s">
        <v>138</v>
      </c>
      <c r="BF222" s="386"/>
      <c r="BG222" s="386"/>
      <c r="BH222" s="386"/>
      <c r="BI222" s="76"/>
      <c r="BJ222" s="387"/>
      <c r="BK222" s="387"/>
      <c r="BL222" s="387"/>
      <c r="BM222" s="387"/>
      <c r="BN222" s="180"/>
    </row>
    <row r="223" spans="2:66" ht="20.25" customHeight="1" x14ac:dyDescent="0.4">
      <c r="B223" s="49"/>
      <c r="C223" s="49"/>
      <c r="D223" s="49"/>
      <c r="E223" s="49"/>
      <c r="F223" s="49"/>
      <c r="G223" s="69"/>
      <c r="H223" s="69"/>
      <c r="I223" s="69"/>
      <c r="J223" s="69"/>
      <c r="K223" s="69"/>
      <c r="L223" s="69"/>
      <c r="M223" s="124"/>
      <c r="N223" s="125"/>
      <c r="O223" s="384" t="s">
        <v>6</v>
      </c>
      <c r="P223" s="384"/>
      <c r="Q223" s="388">
        <f>SUMIFS($BF$18:$BF$217,$J$18:$J$217,"看護職員",$L$18:$L$217,"A")</f>
        <v>0</v>
      </c>
      <c r="R223" s="388"/>
      <c r="S223" s="379">
        <f>SUMIFS($BH$18:$BH$217,$J$18:$J$217,"看護職員",$L$18:$L$217,"A")</f>
        <v>0</v>
      </c>
      <c r="T223" s="379"/>
      <c r="U223" s="139"/>
      <c r="V223" s="380">
        <v>0</v>
      </c>
      <c r="W223" s="380"/>
      <c r="X223" s="380">
        <v>0</v>
      </c>
      <c r="Y223" s="380"/>
      <c r="Z223" s="140"/>
      <c r="AA223" s="381">
        <v>0</v>
      </c>
      <c r="AB223" s="382"/>
      <c r="AC223" s="2"/>
      <c r="AD223" s="127"/>
      <c r="AE223" s="384" t="s">
        <v>6</v>
      </c>
      <c r="AF223" s="384"/>
      <c r="AG223" s="388">
        <f>SUMIFS($BF$18:$BF$217,$J$18:$J$217,"介護職員",$L$18:$L$217,"A")</f>
        <v>0</v>
      </c>
      <c r="AH223" s="388"/>
      <c r="AI223" s="379">
        <f>SUMIFS($BH$18:$BH$217,$J$18:$J$217,"介護職員",$L$18:$L$217,"A")</f>
        <v>0</v>
      </c>
      <c r="AJ223" s="379"/>
      <c r="AK223" s="139"/>
      <c r="AL223" s="380">
        <v>0</v>
      </c>
      <c r="AM223" s="380"/>
      <c r="AN223" s="380">
        <v>0</v>
      </c>
      <c r="AO223" s="380"/>
      <c r="AP223" s="140"/>
      <c r="AQ223" s="381">
        <v>0</v>
      </c>
      <c r="AR223" s="382"/>
      <c r="AS223" s="127"/>
      <c r="AT223" s="127"/>
      <c r="AU223" s="383">
        <f>Y237</f>
        <v>0</v>
      </c>
      <c r="AV223" s="384"/>
      <c r="AW223" s="384"/>
      <c r="AX223" s="384"/>
      <c r="AY223" s="181" t="s">
        <v>152</v>
      </c>
      <c r="AZ223" s="383">
        <f>AO237</f>
        <v>0</v>
      </c>
      <c r="BA223" s="385"/>
      <c r="BB223" s="385"/>
      <c r="BC223" s="385"/>
      <c r="BD223" s="181" t="s">
        <v>146</v>
      </c>
      <c r="BE223" s="393">
        <f>ROUNDDOWN(AU223+AZ223,1)</f>
        <v>0</v>
      </c>
      <c r="BF223" s="393"/>
      <c r="BG223" s="393"/>
      <c r="BH223" s="393"/>
      <c r="BI223" s="76"/>
      <c r="BJ223" s="79"/>
      <c r="BK223" s="79"/>
      <c r="BL223" s="79"/>
      <c r="BM223" s="79"/>
      <c r="BN223" s="180"/>
    </row>
    <row r="224" spans="2:66" ht="20.25" customHeight="1" x14ac:dyDescent="0.4">
      <c r="B224" s="49"/>
      <c r="C224" s="49"/>
      <c r="D224" s="49"/>
      <c r="E224" s="49"/>
      <c r="F224" s="49"/>
      <c r="G224" s="69"/>
      <c r="H224" s="69"/>
      <c r="I224" s="69"/>
      <c r="J224" s="69"/>
      <c r="K224" s="69"/>
      <c r="L224" s="69"/>
      <c r="M224" s="124"/>
      <c r="N224" s="125"/>
      <c r="O224" s="384" t="s">
        <v>7</v>
      </c>
      <c r="P224" s="384"/>
      <c r="Q224" s="388">
        <f>SUMIFS($BF$18:$BF$217,$J$18:$J$217,"看護職員",$L$18:$L$217,"B")</f>
        <v>0</v>
      </c>
      <c r="R224" s="388"/>
      <c r="S224" s="379">
        <f>SUMIFS($BH$18:$BH$217,$J$18:$J$217,"看護職員",$L$18:$L$217,"B")</f>
        <v>0</v>
      </c>
      <c r="T224" s="379"/>
      <c r="U224" s="139"/>
      <c r="V224" s="380">
        <v>0</v>
      </c>
      <c r="W224" s="380"/>
      <c r="X224" s="380">
        <v>0</v>
      </c>
      <c r="Y224" s="380"/>
      <c r="Z224" s="140"/>
      <c r="AA224" s="381">
        <v>0</v>
      </c>
      <c r="AB224" s="382"/>
      <c r="AC224" s="2"/>
      <c r="AD224" s="127"/>
      <c r="AE224" s="384" t="s">
        <v>7</v>
      </c>
      <c r="AF224" s="384"/>
      <c r="AG224" s="388">
        <f>SUMIFS($BF$18:$BF$217,$J$18:$J$217,"介護職員",$L$18:$L$217,"B")</f>
        <v>0</v>
      </c>
      <c r="AH224" s="388"/>
      <c r="AI224" s="379">
        <f>SUMIFS($BH$18:$BH$217,$J$18:$J$217,"介護職員",$L$18:$L$217,"B")</f>
        <v>0</v>
      </c>
      <c r="AJ224" s="379"/>
      <c r="AK224" s="139"/>
      <c r="AL224" s="380">
        <v>0</v>
      </c>
      <c r="AM224" s="380"/>
      <c r="AN224" s="380">
        <v>0</v>
      </c>
      <c r="AO224" s="380"/>
      <c r="AP224" s="140"/>
      <c r="AQ224" s="381">
        <v>0</v>
      </c>
      <c r="AR224" s="382"/>
      <c r="AS224" s="127"/>
      <c r="AT224" s="127"/>
      <c r="AU224" s="127"/>
      <c r="AV224" s="127"/>
      <c r="AW224" s="127"/>
      <c r="AX224" s="127"/>
      <c r="AY224" s="127"/>
      <c r="AZ224" s="127"/>
      <c r="BA224" s="127"/>
      <c r="BB224" s="127"/>
      <c r="BC224" s="127"/>
      <c r="BD224" s="127"/>
      <c r="BE224" s="127"/>
      <c r="BF224" s="127"/>
      <c r="BG224" s="127"/>
      <c r="BH224" s="128"/>
      <c r="BI224" s="76"/>
      <c r="BJ224" s="180"/>
      <c r="BK224" s="180"/>
      <c r="BL224" s="180"/>
      <c r="BM224" s="180"/>
      <c r="BN224" s="180"/>
    </row>
    <row r="225" spans="2:66" ht="20.25" customHeight="1" x14ac:dyDescent="0.4">
      <c r="B225" s="49"/>
      <c r="C225" s="49"/>
      <c r="D225" s="49"/>
      <c r="E225" s="49"/>
      <c r="F225" s="49"/>
      <c r="G225" s="69"/>
      <c r="H225" s="69"/>
      <c r="I225" s="69"/>
      <c r="J225" s="69"/>
      <c r="K225" s="69"/>
      <c r="L225" s="69"/>
      <c r="M225" s="124"/>
      <c r="N225" s="125"/>
      <c r="O225" s="384" t="s">
        <v>8</v>
      </c>
      <c r="P225" s="384"/>
      <c r="Q225" s="388">
        <f>SUMIFS($BF$18:$BF$217,$J$18:$J$217,"看護職員",$L$18:$L$217,"C")</f>
        <v>0</v>
      </c>
      <c r="R225" s="388"/>
      <c r="S225" s="379">
        <f>SUMIFS($BH$18:$BH$217,$J$18:$J$217,"看護職員",$L$18:$L$217,"C")</f>
        <v>0</v>
      </c>
      <c r="T225" s="379"/>
      <c r="U225" s="139"/>
      <c r="V225" s="380">
        <v>0</v>
      </c>
      <c r="W225" s="380"/>
      <c r="X225" s="398">
        <v>0</v>
      </c>
      <c r="Y225" s="398"/>
      <c r="Z225" s="140"/>
      <c r="AA225" s="396" t="s">
        <v>36</v>
      </c>
      <c r="AB225" s="397"/>
      <c r="AC225" s="2"/>
      <c r="AD225" s="127"/>
      <c r="AE225" s="384" t="s">
        <v>8</v>
      </c>
      <c r="AF225" s="384"/>
      <c r="AG225" s="388">
        <f>SUMIFS($BF$18:$BF$217,$J$18:$J$217,"介護職員",$L$18:$L$217,"C")</f>
        <v>0</v>
      </c>
      <c r="AH225" s="388"/>
      <c r="AI225" s="379">
        <f>SUMIFS($BH$18:$BH$217,$J$18:$J$217,"介護職員",$L$18:$L$217,"C")</f>
        <v>0</v>
      </c>
      <c r="AJ225" s="379"/>
      <c r="AK225" s="139"/>
      <c r="AL225" s="380">
        <v>0</v>
      </c>
      <c r="AM225" s="380"/>
      <c r="AN225" s="398">
        <v>0</v>
      </c>
      <c r="AO225" s="398"/>
      <c r="AP225" s="140"/>
      <c r="AQ225" s="396" t="s">
        <v>36</v>
      </c>
      <c r="AR225" s="397"/>
      <c r="AS225" s="127"/>
      <c r="AT225" s="127"/>
      <c r="AU225" s="127"/>
      <c r="AV225" s="127"/>
      <c r="AW225" s="127"/>
      <c r="AX225" s="127"/>
      <c r="AY225" s="127"/>
      <c r="AZ225" s="127"/>
      <c r="BA225" s="127"/>
      <c r="BB225" s="127"/>
      <c r="BC225" s="127"/>
      <c r="BD225" s="127"/>
      <c r="BE225" s="127"/>
      <c r="BF225" s="127"/>
      <c r="BG225" s="127"/>
      <c r="BH225" s="128"/>
      <c r="BI225" s="76"/>
      <c r="BJ225" s="180"/>
      <c r="BK225" s="180"/>
      <c r="BL225" s="180"/>
      <c r="BM225" s="180"/>
      <c r="BN225" s="180"/>
    </row>
    <row r="226" spans="2:66" ht="20.25" customHeight="1" x14ac:dyDescent="0.4">
      <c r="B226" s="49"/>
      <c r="C226" s="49"/>
      <c r="D226" s="49"/>
      <c r="E226" s="49"/>
      <c r="F226" s="49"/>
      <c r="G226" s="69"/>
      <c r="H226" s="69"/>
      <c r="I226" s="69"/>
      <c r="J226" s="69"/>
      <c r="K226" s="69"/>
      <c r="L226" s="69"/>
      <c r="M226" s="124"/>
      <c r="N226" s="125"/>
      <c r="O226" s="384" t="s">
        <v>9</v>
      </c>
      <c r="P226" s="384"/>
      <c r="Q226" s="388">
        <f>SUMIFS($BF$18:$BF$217,$J$18:$J$217,"看護職員",$L$18:$L$217,"D")</f>
        <v>0</v>
      </c>
      <c r="R226" s="388"/>
      <c r="S226" s="379">
        <f>SUMIFS($BH$18:$BH$217,$J$18:$J$217,"看護職員",$L$18:$L$217,"D")</f>
        <v>0</v>
      </c>
      <c r="T226" s="379"/>
      <c r="U226" s="139"/>
      <c r="V226" s="380">
        <v>0</v>
      </c>
      <c r="W226" s="380"/>
      <c r="X226" s="398">
        <v>0</v>
      </c>
      <c r="Y226" s="398"/>
      <c r="Z226" s="140"/>
      <c r="AA226" s="396" t="s">
        <v>36</v>
      </c>
      <c r="AB226" s="397"/>
      <c r="AC226" s="2"/>
      <c r="AD226" s="127"/>
      <c r="AE226" s="384" t="s">
        <v>9</v>
      </c>
      <c r="AF226" s="384"/>
      <c r="AG226" s="388">
        <f>SUMIFS($BF$18:$BF$217,$J$18:$J$217,"介護職員",$L$18:$L$217,"D")</f>
        <v>0</v>
      </c>
      <c r="AH226" s="388"/>
      <c r="AI226" s="379">
        <f>SUMIFS($BH$18:$BH$217,$J$18:$J$217,"介護職員",$L$18:$L$217,"D")</f>
        <v>0</v>
      </c>
      <c r="AJ226" s="379"/>
      <c r="AK226" s="139"/>
      <c r="AL226" s="380">
        <v>0</v>
      </c>
      <c r="AM226" s="380"/>
      <c r="AN226" s="398">
        <v>0</v>
      </c>
      <c r="AO226" s="398"/>
      <c r="AP226" s="140"/>
      <c r="AQ226" s="396" t="s">
        <v>36</v>
      </c>
      <c r="AR226" s="397"/>
      <c r="AS226" s="127"/>
      <c r="AT226" s="127"/>
      <c r="AU226" s="125" t="s">
        <v>155</v>
      </c>
      <c r="AV226" s="125"/>
      <c r="AW226" s="125"/>
      <c r="AX226" s="125"/>
      <c r="AY226" s="125"/>
      <c r="AZ226" s="125"/>
      <c r="BA226" s="127"/>
      <c r="BB226" s="127"/>
      <c r="BC226" s="127"/>
      <c r="BD226" s="127"/>
      <c r="BE226" s="127"/>
      <c r="BF226" s="127"/>
      <c r="BG226" s="127"/>
      <c r="BH226" s="128"/>
      <c r="BI226" s="76"/>
      <c r="BJ226" s="180"/>
      <c r="BK226" s="180"/>
      <c r="BL226" s="180"/>
      <c r="BM226" s="180"/>
      <c r="BN226" s="180"/>
    </row>
    <row r="227" spans="2:66" ht="20.25" customHeight="1" x14ac:dyDescent="0.4">
      <c r="B227" s="49"/>
      <c r="C227" s="49"/>
      <c r="D227" s="49"/>
      <c r="E227" s="49"/>
      <c r="F227" s="49"/>
      <c r="G227" s="69"/>
      <c r="H227" s="69"/>
      <c r="I227" s="69"/>
      <c r="J227" s="69"/>
      <c r="K227" s="69"/>
      <c r="L227" s="69"/>
      <c r="M227" s="124"/>
      <c r="N227" s="125"/>
      <c r="O227" s="384" t="s">
        <v>138</v>
      </c>
      <c r="P227" s="384"/>
      <c r="Q227" s="388">
        <f>SUM(Q223:R226)</f>
        <v>0</v>
      </c>
      <c r="R227" s="388"/>
      <c r="S227" s="379">
        <f>SUM(S223:T226)</f>
        <v>0</v>
      </c>
      <c r="T227" s="379"/>
      <c r="U227" s="139"/>
      <c r="V227" s="388">
        <f>SUM(V223:W226)</f>
        <v>0</v>
      </c>
      <c r="W227" s="388"/>
      <c r="X227" s="379">
        <f>SUM(X223:Y226)</f>
        <v>0</v>
      </c>
      <c r="Y227" s="379"/>
      <c r="Z227" s="140"/>
      <c r="AA227" s="394">
        <f>SUM(AA223:AB224)</f>
        <v>0</v>
      </c>
      <c r="AB227" s="395"/>
      <c r="AC227" s="2"/>
      <c r="AD227" s="127"/>
      <c r="AE227" s="384" t="s">
        <v>138</v>
      </c>
      <c r="AF227" s="384"/>
      <c r="AG227" s="388">
        <f>SUM(AG223:AH226)</f>
        <v>0</v>
      </c>
      <c r="AH227" s="388"/>
      <c r="AI227" s="379">
        <f>SUM(AI223:AJ226)</f>
        <v>0</v>
      </c>
      <c r="AJ227" s="379"/>
      <c r="AK227" s="139"/>
      <c r="AL227" s="388">
        <f>SUM(AL223:AM226)</f>
        <v>0</v>
      </c>
      <c r="AM227" s="388"/>
      <c r="AN227" s="379">
        <f>SUM(AN223:AO226)</f>
        <v>0</v>
      </c>
      <c r="AO227" s="379"/>
      <c r="AP227" s="140"/>
      <c r="AQ227" s="394">
        <f>SUM(AQ223:AR224)</f>
        <v>0</v>
      </c>
      <c r="AR227" s="395"/>
      <c r="AS227" s="127"/>
      <c r="AT227" s="127"/>
      <c r="AU227" s="384" t="s">
        <v>4</v>
      </c>
      <c r="AV227" s="384"/>
      <c r="AW227" s="384" t="s">
        <v>5</v>
      </c>
      <c r="AX227" s="384"/>
      <c r="AY227" s="384"/>
      <c r="AZ227" s="384"/>
      <c r="BA227" s="127"/>
      <c r="BB227" s="127"/>
      <c r="BC227" s="127"/>
      <c r="BD227" s="127"/>
      <c r="BE227" s="127"/>
      <c r="BF227" s="127"/>
      <c r="BG227" s="127"/>
      <c r="BH227" s="128"/>
      <c r="BI227" s="76"/>
      <c r="BJ227" s="180"/>
      <c r="BK227" s="180"/>
      <c r="BL227" s="180"/>
      <c r="BM227" s="180"/>
      <c r="BN227" s="180"/>
    </row>
    <row r="228" spans="2:66" ht="20.25" customHeight="1" x14ac:dyDescent="0.4">
      <c r="B228" s="49"/>
      <c r="C228" s="49"/>
      <c r="D228" s="49"/>
      <c r="E228" s="49"/>
      <c r="F228" s="49"/>
      <c r="G228" s="69"/>
      <c r="H228" s="69"/>
      <c r="I228" s="69"/>
      <c r="J228" s="69"/>
      <c r="K228" s="69"/>
      <c r="L228" s="69"/>
      <c r="M228" s="124"/>
      <c r="N228" s="124"/>
      <c r="O228" s="133"/>
      <c r="P228" s="133"/>
      <c r="Q228" s="133"/>
      <c r="R228" s="133"/>
      <c r="S228" s="134"/>
      <c r="T228" s="134"/>
      <c r="U228" s="134"/>
      <c r="V228" s="135"/>
      <c r="W228" s="135"/>
      <c r="X228" s="135"/>
      <c r="Y228" s="135"/>
      <c r="Z228" s="136"/>
      <c r="AA228" s="127"/>
      <c r="AB228" s="127"/>
      <c r="AC228" s="127"/>
      <c r="AD228" s="127"/>
      <c r="AE228" s="133"/>
      <c r="AF228" s="133"/>
      <c r="AG228" s="133"/>
      <c r="AH228" s="133"/>
      <c r="AI228" s="134"/>
      <c r="AJ228" s="134"/>
      <c r="AK228" s="134"/>
      <c r="AL228" s="135"/>
      <c r="AM228" s="135"/>
      <c r="AN228" s="135"/>
      <c r="AO228" s="135"/>
      <c r="AP228" s="136"/>
      <c r="AQ228" s="127"/>
      <c r="AR228" s="127"/>
      <c r="AS228" s="127"/>
      <c r="AT228" s="127"/>
      <c r="AU228" s="384" t="s">
        <v>6</v>
      </c>
      <c r="AV228" s="384"/>
      <c r="AW228" s="384" t="s">
        <v>94</v>
      </c>
      <c r="AX228" s="384"/>
      <c r="AY228" s="384"/>
      <c r="AZ228" s="384"/>
      <c r="BA228" s="127"/>
      <c r="BB228" s="127"/>
      <c r="BC228" s="127"/>
      <c r="BD228" s="127"/>
      <c r="BE228" s="127"/>
      <c r="BF228" s="127"/>
      <c r="BG228" s="127"/>
      <c r="BH228" s="128"/>
      <c r="BI228" s="76"/>
      <c r="BJ228" s="180"/>
      <c r="BK228" s="180"/>
      <c r="BL228" s="180"/>
      <c r="BM228" s="180"/>
      <c r="BN228" s="180"/>
    </row>
    <row r="229" spans="2:66" ht="20.25" customHeight="1" x14ac:dyDescent="0.4">
      <c r="B229" s="49"/>
      <c r="C229" s="49"/>
      <c r="D229" s="49"/>
      <c r="E229" s="49"/>
      <c r="F229" s="49"/>
      <c r="G229" s="69"/>
      <c r="H229" s="69"/>
      <c r="I229" s="69"/>
      <c r="J229" s="69"/>
      <c r="K229" s="69"/>
      <c r="L229" s="69"/>
      <c r="M229" s="124"/>
      <c r="N229" s="124"/>
      <c r="O229" s="126" t="s">
        <v>141</v>
      </c>
      <c r="P229" s="125"/>
      <c r="Q229" s="125"/>
      <c r="R229" s="125"/>
      <c r="S229" s="125"/>
      <c r="T229" s="125"/>
      <c r="U229" s="160" t="s">
        <v>234</v>
      </c>
      <c r="V229" s="402" t="s">
        <v>235</v>
      </c>
      <c r="W229" s="403"/>
      <c r="X229" s="137"/>
      <c r="Y229" s="137"/>
      <c r="Z229" s="125"/>
      <c r="AA229" s="125"/>
      <c r="AB229" s="125"/>
      <c r="AC229" s="127"/>
      <c r="AD229" s="127"/>
      <c r="AE229" s="126" t="s">
        <v>141</v>
      </c>
      <c r="AF229" s="125"/>
      <c r="AG229" s="125"/>
      <c r="AH229" s="125"/>
      <c r="AI229" s="125"/>
      <c r="AJ229" s="125"/>
      <c r="AK229" s="160" t="s">
        <v>234</v>
      </c>
      <c r="AL229" s="404" t="str">
        <f>V229</f>
        <v>週</v>
      </c>
      <c r="AM229" s="405"/>
      <c r="AN229" s="137"/>
      <c r="AO229" s="137"/>
      <c r="AP229" s="125"/>
      <c r="AQ229" s="125"/>
      <c r="AR229" s="125"/>
      <c r="AS229" s="127"/>
      <c r="AT229" s="127"/>
      <c r="AU229" s="384" t="s">
        <v>7</v>
      </c>
      <c r="AV229" s="384"/>
      <c r="AW229" s="384" t="s">
        <v>95</v>
      </c>
      <c r="AX229" s="384"/>
      <c r="AY229" s="384"/>
      <c r="AZ229" s="384"/>
      <c r="BA229" s="127"/>
      <c r="BB229" s="127"/>
      <c r="BC229" s="127"/>
      <c r="BD229" s="127"/>
      <c r="BE229" s="127"/>
      <c r="BF229" s="127"/>
      <c r="BG229" s="127"/>
      <c r="BH229" s="128"/>
      <c r="BI229" s="76"/>
      <c r="BJ229" s="180"/>
      <c r="BK229" s="180"/>
      <c r="BL229" s="180"/>
      <c r="BM229" s="180"/>
      <c r="BN229" s="180"/>
    </row>
    <row r="230" spans="2:66" ht="20.25" customHeight="1" x14ac:dyDescent="0.4">
      <c r="B230" s="49"/>
      <c r="C230" s="49"/>
      <c r="D230" s="49"/>
      <c r="E230" s="49"/>
      <c r="F230" s="49"/>
      <c r="G230" s="69"/>
      <c r="H230" s="69"/>
      <c r="I230" s="69"/>
      <c r="J230" s="69"/>
      <c r="K230" s="69"/>
      <c r="L230" s="69"/>
      <c r="M230" s="124"/>
      <c r="N230" s="124"/>
      <c r="O230" s="125" t="s">
        <v>142</v>
      </c>
      <c r="P230" s="125"/>
      <c r="Q230" s="125"/>
      <c r="R230" s="125"/>
      <c r="S230" s="125"/>
      <c r="T230" s="125" t="s">
        <v>143</v>
      </c>
      <c r="U230" s="125"/>
      <c r="V230" s="125"/>
      <c r="W230" s="125"/>
      <c r="X230" s="126"/>
      <c r="Y230" s="125"/>
      <c r="Z230" s="125"/>
      <c r="AA230" s="125"/>
      <c r="AB230" s="125"/>
      <c r="AC230" s="127"/>
      <c r="AD230" s="127"/>
      <c r="AE230" s="125" t="s">
        <v>142</v>
      </c>
      <c r="AF230" s="125"/>
      <c r="AG230" s="125"/>
      <c r="AH230" s="125"/>
      <c r="AI230" s="125"/>
      <c r="AJ230" s="125" t="s">
        <v>143</v>
      </c>
      <c r="AK230" s="125"/>
      <c r="AL230" s="125"/>
      <c r="AM230" s="125"/>
      <c r="AN230" s="126"/>
      <c r="AO230" s="125"/>
      <c r="AP230" s="125"/>
      <c r="AQ230" s="125"/>
      <c r="AR230" s="125"/>
      <c r="AS230" s="127"/>
      <c r="AT230" s="127"/>
      <c r="AU230" s="384" t="s">
        <v>8</v>
      </c>
      <c r="AV230" s="384"/>
      <c r="AW230" s="384" t="s">
        <v>96</v>
      </c>
      <c r="AX230" s="384"/>
      <c r="AY230" s="384"/>
      <c r="AZ230" s="384"/>
      <c r="BA230" s="127"/>
      <c r="BB230" s="127"/>
      <c r="BC230" s="127"/>
      <c r="BD230" s="127"/>
      <c r="BE230" s="127"/>
      <c r="BF230" s="127"/>
      <c r="BG230" s="127"/>
      <c r="BH230" s="128"/>
      <c r="BI230" s="76"/>
      <c r="BJ230" s="180"/>
      <c r="BK230" s="180"/>
      <c r="BL230" s="180"/>
      <c r="BM230" s="180"/>
      <c r="BN230" s="180"/>
    </row>
    <row r="231" spans="2:66" ht="20.25" customHeight="1" x14ac:dyDescent="0.4">
      <c r="B231" s="49"/>
      <c r="C231" s="49"/>
      <c r="D231" s="49"/>
      <c r="E231" s="49"/>
      <c r="F231" s="49"/>
      <c r="G231" s="69"/>
      <c r="H231" s="69"/>
      <c r="I231" s="69"/>
      <c r="J231" s="69"/>
      <c r="K231" s="69"/>
      <c r="L231" s="69"/>
      <c r="M231" s="124"/>
      <c r="N231" s="124"/>
      <c r="O231" s="125" t="str">
        <f>IF($V$229="週","対象時間数（週平均）","対象時間数（当月合計）")</f>
        <v>対象時間数（週平均）</v>
      </c>
      <c r="P231" s="125"/>
      <c r="Q231" s="125"/>
      <c r="R231" s="125"/>
      <c r="S231" s="125"/>
      <c r="T231" s="125" t="str">
        <f>IF($V$229="週","週に勤務すべき時間数","当月に勤務すべき時間数")</f>
        <v>週に勤務すべき時間数</v>
      </c>
      <c r="U231" s="125"/>
      <c r="V231" s="125"/>
      <c r="W231" s="125"/>
      <c r="X231" s="126"/>
      <c r="Y231" s="125" t="s">
        <v>144</v>
      </c>
      <c r="Z231" s="125"/>
      <c r="AA231" s="125"/>
      <c r="AB231" s="125"/>
      <c r="AC231" s="127"/>
      <c r="AD231" s="127"/>
      <c r="AE231" s="125" t="str">
        <f>IF(AL229="週","対象時間数（週平均）","対象時間数（当月合計）")</f>
        <v>対象時間数（週平均）</v>
      </c>
      <c r="AF231" s="125"/>
      <c r="AG231" s="125"/>
      <c r="AH231" s="125"/>
      <c r="AI231" s="125"/>
      <c r="AJ231" s="125" t="str">
        <f>IF($AL$229="週","週に勤務すべき時間数","当月に勤務すべき時間数")</f>
        <v>週に勤務すべき時間数</v>
      </c>
      <c r="AK231" s="125"/>
      <c r="AL231" s="125"/>
      <c r="AM231" s="125"/>
      <c r="AN231" s="126"/>
      <c r="AO231" s="125" t="s">
        <v>144</v>
      </c>
      <c r="AP231" s="125"/>
      <c r="AQ231" s="125"/>
      <c r="AR231" s="125"/>
      <c r="AS231" s="127"/>
      <c r="AT231" s="127"/>
      <c r="AU231" s="384" t="s">
        <v>9</v>
      </c>
      <c r="AV231" s="384"/>
      <c r="AW231" s="384" t="s">
        <v>156</v>
      </c>
      <c r="AX231" s="384"/>
      <c r="AY231" s="384"/>
      <c r="AZ231" s="384"/>
      <c r="BA231" s="127"/>
      <c r="BB231" s="127"/>
      <c r="BC231" s="127"/>
      <c r="BD231" s="127"/>
      <c r="BE231" s="127"/>
      <c r="BF231" s="127"/>
      <c r="BG231" s="127"/>
      <c r="BH231" s="128"/>
      <c r="BI231" s="76"/>
      <c r="BJ231" s="180"/>
      <c r="BK231" s="180"/>
      <c r="BL231" s="180"/>
      <c r="BM231" s="180"/>
      <c r="BN231" s="180"/>
    </row>
    <row r="232" spans="2:66" ht="20.25" customHeight="1" x14ac:dyDescent="0.4">
      <c r="M232" s="2"/>
      <c r="N232" s="2"/>
      <c r="O232" s="406">
        <f>IF($V$229="週",X227,V227)</f>
        <v>0</v>
      </c>
      <c r="P232" s="406"/>
      <c r="Q232" s="406"/>
      <c r="R232" s="406"/>
      <c r="S232" s="181" t="s">
        <v>145</v>
      </c>
      <c r="T232" s="384">
        <f>IF($V$229="週",$BE$7,$BI$7)</f>
        <v>40</v>
      </c>
      <c r="U232" s="384"/>
      <c r="V232" s="384"/>
      <c r="W232" s="384"/>
      <c r="X232" s="181" t="s">
        <v>146</v>
      </c>
      <c r="Y232" s="399">
        <f>ROUNDDOWN(O232/T232,1)</f>
        <v>0</v>
      </c>
      <c r="Z232" s="399"/>
      <c r="AA232" s="399"/>
      <c r="AB232" s="399"/>
      <c r="AC232" s="2"/>
      <c r="AD232" s="2"/>
      <c r="AE232" s="406">
        <f>IF($AL$229="週",AN227,AL227)</f>
        <v>0</v>
      </c>
      <c r="AF232" s="406"/>
      <c r="AG232" s="406"/>
      <c r="AH232" s="406"/>
      <c r="AI232" s="181" t="s">
        <v>145</v>
      </c>
      <c r="AJ232" s="384">
        <f>IF($AL$229="週",$BE$7,$BI$7)</f>
        <v>40</v>
      </c>
      <c r="AK232" s="384"/>
      <c r="AL232" s="384"/>
      <c r="AM232" s="384"/>
      <c r="AN232" s="181" t="s">
        <v>146</v>
      </c>
      <c r="AO232" s="399">
        <f>ROUNDDOWN(AE232/AJ232,1)</f>
        <v>0</v>
      </c>
      <c r="AP232" s="399"/>
      <c r="AQ232" s="399"/>
      <c r="AR232" s="399"/>
      <c r="AS232" s="2"/>
      <c r="AT232" s="2"/>
      <c r="AU232" s="2"/>
      <c r="AV232" s="2"/>
      <c r="AW232" s="2"/>
      <c r="AX232" s="2"/>
      <c r="AY232" s="2"/>
      <c r="AZ232" s="2"/>
      <c r="BA232" s="2"/>
      <c r="BB232" s="2"/>
      <c r="BC232" s="2"/>
      <c r="BD232" s="2"/>
      <c r="BE232" s="2"/>
      <c r="BF232" s="2"/>
      <c r="BG232" s="2"/>
      <c r="BH232" s="2"/>
    </row>
    <row r="233" spans="2:66" ht="20.25" customHeight="1" x14ac:dyDescent="0.4">
      <c r="M233" s="2"/>
      <c r="N233" s="2"/>
      <c r="O233" s="125"/>
      <c r="P233" s="125"/>
      <c r="Q233" s="125"/>
      <c r="R233" s="125"/>
      <c r="S233" s="125"/>
      <c r="T233" s="125"/>
      <c r="U233" s="125"/>
      <c r="V233" s="125"/>
      <c r="W233" s="125"/>
      <c r="X233" s="126"/>
      <c r="Y233" s="125" t="s">
        <v>147</v>
      </c>
      <c r="Z233" s="125"/>
      <c r="AA233" s="125"/>
      <c r="AB233" s="125"/>
      <c r="AC233" s="2"/>
      <c r="AD233" s="2"/>
      <c r="AE233" s="125"/>
      <c r="AF233" s="125"/>
      <c r="AG233" s="125"/>
      <c r="AH233" s="125"/>
      <c r="AI233" s="125"/>
      <c r="AJ233" s="125"/>
      <c r="AK233" s="125"/>
      <c r="AL233" s="125"/>
      <c r="AM233" s="125"/>
      <c r="AN233" s="126"/>
      <c r="AO233" s="125" t="s">
        <v>147</v>
      </c>
      <c r="AP233" s="125"/>
      <c r="AQ233" s="125"/>
      <c r="AR233" s="125"/>
      <c r="AS233" s="2"/>
      <c r="AT233" s="2"/>
      <c r="AU233" s="2"/>
      <c r="AV233" s="2"/>
      <c r="AW233" s="2"/>
      <c r="AX233" s="2"/>
      <c r="AY233" s="2"/>
      <c r="AZ233" s="2"/>
      <c r="BA233" s="2"/>
      <c r="BB233" s="2"/>
      <c r="BC233" s="2"/>
      <c r="BD233" s="2"/>
      <c r="BE233" s="2"/>
      <c r="BF233" s="2"/>
      <c r="BG233" s="2"/>
      <c r="BH233" s="2"/>
    </row>
    <row r="234" spans="2:66" ht="20.25" customHeight="1" x14ac:dyDescent="0.4">
      <c r="M234" s="2"/>
      <c r="N234" s="2"/>
      <c r="O234" s="125" t="s">
        <v>202</v>
      </c>
      <c r="P234" s="125"/>
      <c r="Q234" s="125"/>
      <c r="R234" s="125"/>
      <c r="S234" s="125"/>
      <c r="T234" s="125"/>
      <c r="U234" s="125"/>
      <c r="V234" s="125"/>
      <c r="W234" s="125"/>
      <c r="X234" s="126"/>
      <c r="Y234" s="125"/>
      <c r="Z234" s="125"/>
      <c r="AA234" s="125"/>
      <c r="AB234" s="125"/>
      <c r="AC234" s="2"/>
      <c r="AD234" s="2"/>
      <c r="AE234" s="125" t="s">
        <v>203</v>
      </c>
      <c r="AF234" s="125"/>
      <c r="AG234" s="125"/>
      <c r="AH234" s="125"/>
      <c r="AI234" s="125"/>
      <c r="AJ234" s="125"/>
      <c r="AK234" s="125"/>
      <c r="AL234" s="125"/>
      <c r="AM234" s="125"/>
      <c r="AN234" s="126"/>
      <c r="AO234" s="125"/>
      <c r="AP234" s="125"/>
      <c r="AQ234" s="125"/>
      <c r="AR234" s="125"/>
      <c r="AS234" s="2"/>
      <c r="AT234" s="2"/>
      <c r="AU234" s="2"/>
      <c r="AV234" s="2"/>
      <c r="AW234" s="2"/>
      <c r="AX234" s="2"/>
      <c r="AY234" s="2"/>
      <c r="AZ234" s="2"/>
      <c r="BA234" s="2"/>
      <c r="BB234" s="2"/>
      <c r="BC234" s="2"/>
      <c r="BD234" s="2"/>
      <c r="BE234" s="2"/>
      <c r="BF234" s="2"/>
      <c r="BG234" s="2"/>
      <c r="BH234" s="2"/>
    </row>
    <row r="235" spans="2:66" ht="20.25" customHeight="1" x14ac:dyDescent="0.4">
      <c r="M235" s="2"/>
      <c r="N235" s="2"/>
      <c r="O235" s="125" t="s">
        <v>134</v>
      </c>
      <c r="P235" s="125"/>
      <c r="Q235" s="125"/>
      <c r="R235" s="125"/>
      <c r="S235" s="125"/>
      <c r="T235" s="125"/>
      <c r="U235" s="125"/>
      <c r="V235" s="125"/>
      <c r="W235" s="125"/>
      <c r="X235" s="126"/>
      <c r="Y235" s="390"/>
      <c r="Z235" s="390"/>
      <c r="AA235" s="390"/>
      <c r="AB235" s="390"/>
      <c r="AC235" s="2"/>
      <c r="AD235" s="2"/>
      <c r="AE235" s="125" t="s">
        <v>134</v>
      </c>
      <c r="AF235" s="125"/>
      <c r="AG235" s="125"/>
      <c r="AH235" s="125"/>
      <c r="AI235" s="125"/>
      <c r="AJ235" s="125"/>
      <c r="AK235" s="125"/>
      <c r="AL235" s="125"/>
      <c r="AM235" s="125"/>
      <c r="AN235" s="126"/>
      <c r="AO235" s="390"/>
      <c r="AP235" s="390"/>
      <c r="AQ235" s="390"/>
      <c r="AR235" s="390"/>
      <c r="AS235" s="2"/>
      <c r="AT235" s="2"/>
      <c r="AU235" s="2"/>
      <c r="AV235" s="2"/>
      <c r="AW235" s="2"/>
      <c r="AX235" s="2"/>
      <c r="AY235" s="2"/>
      <c r="AZ235" s="2"/>
      <c r="BA235" s="2"/>
      <c r="BB235" s="2"/>
      <c r="BC235" s="2"/>
      <c r="BD235" s="2"/>
      <c r="BE235" s="2"/>
      <c r="BF235" s="2"/>
      <c r="BG235" s="2"/>
      <c r="BH235" s="2"/>
    </row>
    <row r="236" spans="2:66" ht="20.25" customHeight="1" x14ac:dyDescent="0.4">
      <c r="M236" s="2"/>
      <c r="N236" s="2"/>
      <c r="O236" s="129" t="s">
        <v>148</v>
      </c>
      <c r="P236" s="129"/>
      <c r="Q236" s="129"/>
      <c r="R236" s="129"/>
      <c r="S236" s="129"/>
      <c r="T236" s="125" t="s">
        <v>149</v>
      </c>
      <c r="U236" s="129"/>
      <c r="V236" s="129"/>
      <c r="W236" s="129"/>
      <c r="X236" s="129"/>
      <c r="Y236" s="386" t="s">
        <v>138</v>
      </c>
      <c r="Z236" s="386"/>
      <c r="AA236" s="386"/>
      <c r="AB236" s="386"/>
      <c r="AC236" s="2"/>
      <c r="AD236" s="2"/>
      <c r="AE236" s="129" t="s">
        <v>148</v>
      </c>
      <c r="AF236" s="129"/>
      <c r="AG236" s="129"/>
      <c r="AH236" s="129"/>
      <c r="AI236" s="129"/>
      <c r="AJ236" s="125" t="s">
        <v>149</v>
      </c>
      <c r="AK236" s="129"/>
      <c r="AL236" s="129"/>
      <c r="AM236" s="129"/>
      <c r="AN236" s="129"/>
      <c r="AO236" s="386" t="s">
        <v>138</v>
      </c>
      <c r="AP236" s="386"/>
      <c r="AQ236" s="386"/>
      <c r="AR236" s="386"/>
      <c r="AS236" s="2"/>
      <c r="AT236" s="2"/>
      <c r="AU236" s="2"/>
      <c r="AV236" s="2"/>
      <c r="AW236" s="2"/>
      <c r="AX236" s="2"/>
      <c r="AY236" s="2"/>
      <c r="AZ236" s="2"/>
      <c r="BA236" s="2"/>
      <c r="BB236" s="2"/>
      <c r="BC236" s="2"/>
      <c r="BD236" s="2"/>
      <c r="BE236" s="2"/>
      <c r="BF236" s="2"/>
      <c r="BG236" s="2"/>
      <c r="BH236" s="2"/>
    </row>
    <row r="237" spans="2:66" ht="20.25" customHeight="1" x14ac:dyDescent="0.4">
      <c r="M237" s="2"/>
      <c r="N237" s="2"/>
      <c r="O237" s="384">
        <f>AA227</f>
        <v>0</v>
      </c>
      <c r="P237" s="384"/>
      <c r="Q237" s="384"/>
      <c r="R237" s="384"/>
      <c r="S237" s="181" t="s">
        <v>152</v>
      </c>
      <c r="T237" s="399">
        <f>Y232</f>
        <v>0</v>
      </c>
      <c r="U237" s="399"/>
      <c r="V237" s="399"/>
      <c r="W237" s="399"/>
      <c r="X237" s="181" t="s">
        <v>146</v>
      </c>
      <c r="Y237" s="393">
        <f>ROUNDDOWN(O237+T237,1)</f>
        <v>0</v>
      </c>
      <c r="Z237" s="393"/>
      <c r="AA237" s="393"/>
      <c r="AB237" s="393"/>
      <c r="AC237" s="138"/>
      <c r="AD237" s="138"/>
      <c r="AE237" s="400">
        <f>AQ227</f>
        <v>0</v>
      </c>
      <c r="AF237" s="400"/>
      <c r="AG237" s="400"/>
      <c r="AH237" s="400"/>
      <c r="AI237" s="136" t="s">
        <v>152</v>
      </c>
      <c r="AJ237" s="401">
        <f>AO232</f>
        <v>0</v>
      </c>
      <c r="AK237" s="401"/>
      <c r="AL237" s="401"/>
      <c r="AM237" s="401"/>
      <c r="AN237" s="136" t="s">
        <v>146</v>
      </c>
      <c r="AO237" s="393">
        <f>ROUNDDOWN(AE237+AJ237,1)</f>
        <v>0</v>
      </c>
      <c r="AP237" s="393"/>
      <c r="AQ237" s="393"/>
      <c r="AR237" s="393"/>
      <c r="AS237" s="2"/>
      <c r="AT237" s="2"/>
      <c r="AU237" s="2"/>
      <c r="AV237" s="2"/>
      <c r="AW237" s="2"/>
      <c r="AX237" s="2"/>
      <c r="AY237" s="2"/>
      <c r="AZ237" s="2"/>
      <c r="BA237" s="2"/>
      <c r="BB237" s="2"/>
      <c r="BC237" s="2"/>
      <c r="BD237" s="2"/>
      <c r="BE237" s="2"/>
      <c r="BF237" s="2"/>
      <c r="BG237" s="2"/>
      <c r="BH237" s="2"/>
    </row>
    <row r="238" spans="2:66" ht="20.25" customHeight="1" x14ac:dyDescent="0.4"/>
    <row r="239" spans="2:66" ht="20.25" customHeight="1" x14ac:dyDescent="0.4"/>
    <row r="240" spans="2:66" ht="20.25" customHeight="1" x14ac:dyDescent="0.4"/>
    <row r="241" ht="20.25" customHeight="1" x14ac:dyDescent="0.4"/>
    <row r="242" ht="20.25" customHeight="1" x14ac:dyDescent="0.4"/>
    <row r="243" ht="20.25" customHeight="1" x14ac:dyDescent="0.4"/>
    <row r="244" ht="20.25" customHeight="1" x14ac:dyDescent="0.4"/>
    <row r="245" ht="20.25" customHeight="1" x14ac:dyDescent="0.4"/>
    <row r="246" ht="20.25" customHeight="1" x14ac:dyDescent="0.4"/>
    <row r="247" ht="20.25" customHeight="1" x14ac:dyDescent="0.4"/>
    <row r="248" ht="20.25" customHeight="1" x14ac:dyDescent="0.4"/>
    <row r="249" ht="20.25" customHeight="1" x14ac:dyDescent="0.4"/>
    <row r="250" ht="20.25" customHeight="1" x14ac:dyDescent="0.4"/>
    <row r="251" ht="20.25" customHeight="1" x14ac:dyDescent="0.4"/>
    <row r="252" ht="20.25" customHeight="1" x14ac:dyDescent="0.4"/>
    <row r="253" ht="20.25" customHeight="1" x14ac:dyDescent="0.4"/>
    <row r="254" ht="20.25" customHeight="1" x14ac:dyDescent="0.4"/>
    <row r="255" ht="20.25" customHeight="1" x14ac:dyDescent="0.4"/>
    <row r="256" ht="20.25" customHeight="1" x14ac:dyDescent="0.4"/>
    <row r="257" ht="20.25" customHeight="1" x14ac:dyDescent="0.4"/>
    <row r="284" spans="1:63" x14ac:dyDescent="0.4">
      <c r="A284" s="11"/>
      <c r="B284" s="11"/>
      <c r="C284" s="11"/>
      <c r="D284" s="11"/>
      <c r="E284" s="11"/>
      <c r="F284" s="11"/>
      <c r="G284" s="12"/>
      <c r="H284" s="12"/>
      <c r="I284" s="12"/>
      <c r="J284" s="12"/>
      <c r="K284" s="12"/>
      <c r="L284" s="12"/>
      <c r="M284" s="12"/>
      <c r="N284" s="12"/>
      <c r="O284" s="13"/>
      <c r="P284" s="13"/>
      <c r="Q284" s="13"/>
      <c r="R284" s="13"/>
      <c r="S284" s="13"/>
      <c r="T284" s="13"/>
      <c r="U284" s="13"/>
      <c r="V284" s="13"/>
      <c r="W284" s="13"/>
      <c r="X284" s="13"/>
      <c r="Y284" s="13"/>
      <c r="Z284" s="13"/>
      <c r="AA284" s="13"/>
      <c r="AB284" s="13"/>
      <c r="AC284" s="13"/>
      <c r="AD284" s="13"/>
      <c r="AE284" s="13"/>
      <c r="AF284" s="13"/>
      <c r="AG284" s="13"/>
      <c r="AH284" s="13"/>
      <c r="AI284" s="13"/>
      <c r="AJ284" s="13"/>
      <c r="AK284" s="13"/>
      <c r="AL284" s="13"/>
      <c r="AM284" s="13"/>
      <c r="AN284" s="13"/>
      <c r="AO284" s="13"/>
      <c r="AP284" s="13"/>
      <c r="AQ284" s="13"/>
      <c r="AR284" s="13"/>
      <c r="AS284" s="13"/>
      <c r="AT284" s="13"/>
      <c r="AU284" s="13"/>
      <c r="AV284" s="13"/>
      <c r="AW284" s="13"/>
      <c r="AX284" s="13"/>
      <c r="AY284" s="13"/>
      <c r="AZ284" s="13"/>
      <c r="BA284" s="13"/>
      <c r="BB284" s="13"/>
      <c r="BC284" s="13"/>
      <c r="BD284" s="10"/>
      <c r="BE284" s="10"/>
      <c r="BF284" s="10"/>
      <c r="BG284" s="10"/>
      <c r="BH284" s="10"/>
      <c r="BI284" s="10"/>
      <c r="BJ284" s="10"/>
      <c r="BK284" s="10"/>
    </row>
    <row r="285" spans="1:63" x14ac:dyDescent="0.4">
      <c r="A285" s="11"/>
      <c r="B285" s="11"/>
      <c r="C285" s="11"/>
      <c r="D285" s="11"/>
      <c r="E285" s="11"/>
      <c r="F285" s="11"/>
      <c r="G285" s="12"/>
      <c r="H285" s="12"/>
      <c r="I285" s="12"/>
      <c r="J285" s="12"/>
      <c r="K285" s="12"/>
      <c r="L285" s="12"/>
      <c r="M285" s="12"/>
      <c r="N285" s="12"/>
      <c r="O285" s="13"/>
      <c r="P285" s="13"/>
      <c r="Q285" s="13"/>
      <c r="R285" s="13"/>
      <c r="S285" s="13"/>
      <c r="T285" s="13"/>
      <c r="U285" s="13"/>
      <c r="V285" s="13"/>
      <c r="W285" s="13"/>
      <c r="X285" s="13"/>
      <c r="Y285" s="13"/>
      <c r="Z285" s="13"/>
      <c r="AA285" s="13"/>
      <c r="AB285" s="13"/>
      <c r="AC285" s="13"/>
      <c r="AD285" s="13"/>
      <c r="AE285" s="13"/>
      <c r="AF285" s="13"/>
      <c r="AG285" s="13"/>
      <c r="AH285" s="13"/>
      <c r="AI285" s="13"/>
      <c r="AJ285" s="13"/>
      <c r="AK285" s="13"/>
      <c r="AL285" s="13"/>
      <c r="AM285" s="13"/>
      <c r="AN285" s="13"/>
      <c r="AO285" s="13"/>
      <c r="AP285" s="13"/>
      <c r="AQ285" s="13"/>
      <c r="AR285" s="13"/>
      <c r="AS285" s="13"/>
      <c r="AT285" s="13"/>
      <c r="AU285" s="13"/>
      <c r="AV285" s="13"/>
      <c r="AW285" s="13"/>
      <c r="AX285" s="13"/>
      <c r="AY285" s="13"/>
      <c r="AZ285" s="13"/>
      <c r="BA285" s="13"/>
      <c r="BB285" s="13"/>
      <c r="BC285" s="13"/>
      <c r="BD285" s="10"/>
      <c r="BE285" s="10"/>
      <c r="BF285" s="10"/>
      <c r="BG285" s="10"/>
      <c r="BH285" s="10"/>
      <c r="BI285" s="10"/>
      <c r="BJ285" s="10"/>
      <c r="BK285" s="10"/>
    </row>
    <row r="286" spans="1:63" x14ac:dyDescent="0.4">
      <c r="A286" s="11"/>
      <c r="B286" s="11"/>
      <c r="C286" s="11"/>
      <c r="D286" s="11"/>
      <c r="E286" s="11"/>
      <c r="F286" s="11"/>
      <c r="G286" s="14"/>
      <c r="H286" s="14"/>
      <c r="I286" s="14"/>
      <c r="J286" s="14"/>
      <c r="K286" s="14"/>
      <c r="L286" s="14"/>
      <c r="M286" s="14"/>
      <c r="N286" s="14"/>
      <c r="O286" s="12"/>
      <c r="P286" s="12"/>
      <c r="Q286" s="11"/>
      <c r="R286" s="11"/>
      <c r="S286" s="11"/>
      <c r="T286" s="11"/>
      <c r="U286" s="11"/>
      <c r="V286" s="11"/>
    </row>
    <row r="287" spans="1:63" x14ac:dyDescent="0.4">
      <c r="A287" s="11"/>
      <c r="B287" s="11"/>
      <c r="C287" s="11"/>
      <c r="D287" s="11"/>
      <c r="E287" s="11"/>
      <c r="F287" s="11"/>
      <c r="G287" s="14"/>
      <c r="H287" s="14"/>
      <c r="I287" s="14"/>
      <c r="J287" s="14"/>
      <c r="K287" s="14"/>
      <c r="L287" s="14"/>
      <c r="M287" s="14"/>
      <c r="N287" s="14"/>
      <c r="O287" s="12"/>
      <c r="P287" s="12"/>
      <c r="Q287" s="11"/>
      <c r="R287" s="11"/>
      <c r="S287" s="11"/>
      <c r="T287" s="11"/>
      <c r="U287" s="11"/>
      <c r="V287" s="11"/>
    </row>
    <row r="288" spans="1:63" x14ac:dyDescent="0.4">
      <c r="G288" s="3"/>
      <c r="H288" s="3"/>
      <c r="I288" s="3"/>
      <c r="J288" s="3"/>
      <c r="K288" s="3"/>
      <c r="L288" s="3"/>
      <c r="M288" s="3"/>
      <c r="N288" s="3"/>
    </row>
    <row r="289" spans="7:14" x14ac:dyDescent="0.4">
      <c r="G289" s="3"/>
      <c r="H289" s="3"/>
      <c r="I289" s="3"/>
      <c r="J289" s="3"/>
      <c r="K289" s="3"/>
      <c r="L289" s="3"/>
      <c r="M289" s="3"/>
      <c r="N289" s="3"/>
    </row>
    <row r="290" spans="7:14" x14ac:dyDescent="0.4">
      <c r="G290" s="3"/>
      <c r="H290" s="3"/>
      <c r="I290" s="3"/>
      <c r="J290" s="3"/>
      <c r="K290" s="3"/>
      <c r="L290" s="3"/>
      <c r="M290" s="3"/>
      <c r="N290" s="3"/>
    </row>
    <row r="291" spans="7:14" x14ac:dyDescent="0.4">
      <c r="G291" s="3"/>
      <c r="H291" s="3"/>
      <c r="I291" s="3"/>
      <c r="J291" s="3"/>
      <c r="K291" s="3"/>
      <c r="L291" s="3"/>
      <c r="M291" s="3"/>
      <c r="N291" s="3"/>
    </row>
  </sheetData>
  <sheetProtection insertRows="0" deleteRows="0"/>
  <mergeCells count="1336">
    <mergeCell ref="S214:W215"/>
    <mergeCell ref="BF214:BG214"/>
    <mergeCell ref="BH214:BI214"/>
    <mergeCell ref="BJ214:BN215"/>
    <mergeCell ref="BF215:BG215"/>
    <mergeCell ref="BH215:BI215"/>
    <mergeCell ref="B214:B215"/>
    <mergeCell ref="C214:C215"/>
    <mergeCell ref="D214:F215"/>
    <mergeCell ref="G214:H215"/>
    <mergeCell ref="M214:N215"/>
    <mergeCell ref="O214:R215"/>
    <mergeCell ref="S212:W213"/>
    <mergeCell ref="BF212:BG212"/>
    <mergeCell ref="BH212:BI212"/>
    <mergeCell ref="BJ212:BN213"/>
    <mergeCell ref="BF213:BG213"/>
    <mergeCell ref="BH213:BI213"/>
    <mergeCell ref="B212:B213"/>
    <mergeCell ref="C212:C213"/>
    <mergeCell ref="D212:F213"/>
    <mergeCell ref="G212:H213"/>
    <mergeCell ref="M212:N213"/>
    <mergeCell ref="O212:R213"/>
    <mergeCell ref="S210:W211"/>
    <mergeCell ref="BF210:BG210"/>
    <mergeCell ref="BH210:BI210"/>
    <mergeCell ref="BJ210:BN211"/>
    <mergeCell ref="BF211:BG211"/>
    <mergeCell ref="BH211:BI211"/>
    <mergeCell ref="B210:B211"/>
    <mergeCell ref="C210:C211"/>
    <mergeCell ref="D210:F211"/>
    <mergeCell ref="G210:H211"/>
    <mergeCell ref="M210:N211"/>
    <mergeCell ref="O210:R211"/>
    <mergeCell ref="S208:W209"/>
    <mergeCell ref="BF208:BG208"/>
    <mergeCell ref="BH208:BI208"/>
    <mergeCell ref="BJ208:BN209"/>
    <mergeCell ref="BF209:BG209"/>
    <mergeCell ref="BH209:BI209"/>
    <mergeCell ref="B208:B209"/>
    <mergeCell ref="C208:C209"/>
    <mergeCell ref="D208:F209"/>
    <mergeCell ref="G208:H209"/>
    <mergeCell ref="M208:N209"/>
    <mergeCell ref="O208:R209"/>
    <mergeCell ref="S206:W207"/>
    <mergeCell ref="BF206:BG206"/>
    <mergeCell ref="BH206:BI206"/>
    <mergeCell ref="BJ206:BN207"/>
    <mergeCell ref="BF207:BG207"/>
    <mergeCell ref="BH207:BI207"/>
    <mergeCell ref="B206:B207"/>
    <mergeCell ref="C206:C207"/>
    <mergeCell ref="D206:F207"/>
    <mergeCell ref="G206:H207"/>
    <mergeCell ref="M206:N207"/>
    <mergeCell ref="O206:R207"/>
    <mergeCell ref="S204:W205"/>
    <mergeCell ref="BF204:BG204"/>
    <mergeCell ref="BH204:BI204"/>
    <mergeCell ref="BJ204:BN205"/>
    <mergeCell ref="BF205:BG205"/>
    <mergeCell ref="BH205:BI205"/>
    <mergeCell ref="B204:B205"/>
    <mergeCell ref="C204:C205"/>
    <mergeCell ref="D204:F205"/>
    <mergeCell ref="G204:H205"/>
    <mergeCell ref="M204:N205"/>
    <mergeCell ref="O204:R205"/>
    <mergeCell ref="S202:W203"/>
    <mergeCell ref="BF202:BG202"/>
    <mergeCell ref="BH202:BI202"/>
    <mergeCell ref="BJ202:BN203"/>
    <mergeCell ref="BF203:BG203"/>
    <mergeCell ref="BH203:BI203"/>
    <mergeCell ref="B202:B203"/>
    <mergeCell ref="C202:C203"/>
    <mergeCell ref="D202:F203"/>
    <mergeCell ref="G202:H203"/>
    <mergeCell ref="M202:N203"/>
    <mergeCell ref="O202:R203"/>
    <mergeCell ref="S200:W201"/>
    <mergeCell ref="BF200:BG200"/>
    <mergeCell ref="BH200:BI200"/>
    <mergeCell ref="BJ200:BN201"/>
    <mergeCell ref="BF201:BG201"/>
    <mergeCell ref="BH201:BI201"/>
    <mergeCell ref="B200:B201"/>
    <mergeCell ref="C200:C201"/>
    <mergeCell ref="D200:F201"/>
    <mergeCell ref="G200:H201"/>
    <mergeCell ref="M200:N201"/>
    <mergeCell ref="O200:R201"/>
    <mergeCell ref="S198:W199"/>
    <mergeCell ref="BF198:BG198"/>
    <mergeCell ref="BH198:BI198"/>
    <mergeCell ref="BJ198:BN199"/>
    <mergeCell ref="BF199:BG199"/>
    <mergeCell ref="BH199:BI199"/>
    <mergeCell ref="B198:B199"/>
    <mergeCell ref="C198:C199"/>
    <mergeCell ref="D198:F199"/>
    <mergeCell ref="G198:H199"/>
    <mergeCell ref="M198:N199"/>
    <mergeCell ref="O198:R199"/>
    <mergeCell ref="S196:W197"/>
    <mergeCell ref="BF196:BG196"/>
    <mergeCell ref="BH196:BI196"/>
    <mergeCell ref="BJ196:BN197"/>
    <mergeCell ref="BF197:BG197"/>
    <mergeCell ref="BH197:BI197"/>
    <mergeCell ref="B196:B197"/>
    <mergeCell ref="C196:C197"/>
    <mergeCell ref="D196:F197"/>
    <mergeCell ref="G196:H197"/>
    <mergeCell ref="M196:N197"/>
    <mergeCell ref="O196:R197"/>
    <mergeCell ref="S194:W195"/>
    <mergeCell ref="BF194:BG194"/>
    <mergeCell ref="BH194:BI194"/>
    <mergeCell ref="BJ194:BN195"/>
    <mergeCell ref="BF195:BG195"/>
    <mergeCell ref="BH195:BI195"/>
    <mergeCell ref="B194:B195"/>
    <mergeCell ref="C194:C195"/>
    <mergeCell ref="D194:F195"/>
    <mergeCell ref="G194:H195"/>
    <mergeCell ref="M194:N195"/>
    <mergeCell ref="O194:R195"/>
    <mergeCell ref="S192:W193"/>
    <mergeCell ref="BF192:BG192"/>
    <mergeCell ref="BH192:BI192"/>
    <mergeCell ref="BJ192:BN193"/>
    <mergeCell ref="BF193:BG193"/>
    <mergeCell ref="BH193:BI193"/>
    <mergeCell ref="B192:B193"/>
    <mergeCell ref="C192:C193"/>
    <mergeCell ref="D192:F193"/>
    <mergeCell ref="G192:H193"/>
    <mergeCell ref="M192:N193"/>
    <mergeCell ref="O192:R193"/>
    <mergeCell ref="S190:W191"/>
    <mergeCell ref="BF190:BG190"/>
    <mergeCell ref="BH190:BI190"/>
    <mergeCell ref="BJ190:BN191"/>
    <mergeCell ref="BF191:BG191"/>
    <mergeCell ref="BH191:BI191"/>
    <mergeCell ref="B190:B191"/>
    <mergeCell ref="C190:C191"/>
    <mergeCell ref="D190:F191"/>
    <mergeCell ref="G190:H191"/>
    <mergeCell ref="M190:N191"/>
    <mergeCell ref="O190:R191"/>
    <mergeCell ref="S188:W189"/>
    <mergeCell ref="BF188:BG188"/>
    <mergeCell ref="BH188:BI188"/>
    <mergeCell ref="BJ188:BN189"/>
    <mergeCell ref="BF189:BG189"/>
    <mergeCell ref="BH189:BI189"/>
    <mergeCell ref="B188:B189"/>
    <mergeCell ref="C188:C189"/>
    <mergeCell ref="D188:F189"/>
    <mergeCell ref="G188:H189"/>
    <mergeCell ref="M188:N189"/>
    <mergeCell ref="O188:R189"/>
    <mergeCell ref="S186:W187"/>
    <mergeCell ref="BF186:BG186"/>
    <mergeCell ref="BH186:BI186"/>
    <mergeCell ref="BJ186:BN187"/>
    <mergeCell ref="BF187:BG187"/>
    <mergeCell ref="BH187:BI187"/>
    <mergeCell ref="B186:B187"/>
    <mergeCell ref="C186:C187"/>
    <mergeCell ref="D186:F187"/>
    <mergeCell ref="G186:H187"/>
    <mergeCell ref="M186:N187"/>
    <mergeCell ref="O186:R187"/>
    <mergeCell ref="S184:W185"/>
    <mergeCell ref="BF184:BG184"/>
    <mergeCell ref="BH184:BI184"/>
    <mergeCell ref="BJ184:BN185"/>
    <mergeCell ref="BF185:BG185"/>
    <mergeCell ref="BH185:BI185"/>
    <mergeCell ref="B184:B185"/>
    <mergeCell ref="C184:C185"/>
    <mergeCell ref="D184:F185"/>
    <mergeCell ref="G184:H185"/>
    <mergeCell ref="M184:N185"/>
    <mergeCell ref="O184:R185"/>
    <mergeCell ref="S182:W183"/>
    <mergeCell ref="BF182:BG182"/>
    <mergeCell ref="BH182:BI182"/>
    <mergeCell ref="BJ182:BN183"/>
    <mergeCell ref="BF183:BG183"/>
    <mergeCell ref="BH183:BI183"/>
    <mergeCell ref="B182:B183"/>
    <mergeCell ref="C182:C183"/>
    <mergeCell ref="D182:F183"/>
    <mergeCell ref="G182:H183"/>
    <mergeCell ref="M182:N183"/>
    <mergeCell ref="O182:R183"/>
    <mergeCell ref="S180:W181"/>
    <mergeCell ref="BF180:BG180"/>
    <mergeCell ref="BH180:BI180"/>
    <mergeCell ref="BJ180:BN181"/>
    <mergeCell ref="BF181:BG181"/>
    <mergeCell ref="BH181:BI181"/>
    <mergeCell ref="B180:B181"/>
    <mergeCell ref="C180:C181"/>
    <mergeCell ref="D180:F181"/>
    <mergeCell ref="G180:H181"/>
    <mergeCell ref="M180:N181"/>
    <mergeCell ref="O180:R181"/>
    <mergeCell ref="S178:W179"/>
    <mergeCell ref="BF178:BG178"/>
    <mergeCell ref="BH178:BI178"/>
    <mergeCell ref="BJ178:BN179"/>
    <mergeCell ref="BF179:BG179"/>
    <mergeCell ref="BH179:BI179"/>
    <mergeCell ref="B178:B179"/>
    <mergeCell ref="C178:C179"/>
    <mergeCell ref="D178:F179"/>
    <mergeCell ref="G178:H179"/>
    <mergeCell ref="M178:N179"/>
    <mergeCell ref="O178:R179"/>
    <mergeCell ref="S176:W177"/>
    <mergeCell ref="BF176:BG176"/>
    <mergeCell ref="BH176:BI176"/>
    <mergeCell ref="BJ176:BN177"/>
    <mergeCell ref="BF177:BG177"/>
    <mergeCell ref="BH177:BI177"/>
    <mergeCell ref="B176:B177"/>
    <mergeCell ref="C176:C177"/>
    <mergeCell ref="D176:F177"/>
    <mergeCell ref="G176:H177"/>
    <mergeCell ref="M176:N177"/>
    <mergeCell ref="O176:R177"/>
    <mergeCell ref="S174:W175"/>
    <mergeCell ref="BF174:BG174"/>
    <mergeCell ref="BH174:BI174"/>
    <mergeCell ref="BJ174:BN175"/>
    <mergeCell ref="BF175:BG175"/>
    <mergeCell ref="BH175:BI175"/>
    <mergeCell ref="B174:B175"/>
    <mergeCell ref="C174:C175"/>
    <mergeCell ref="D174:F175"/>
    <mergeCell ref="G174:H175"/>
    <mergeCell ref="M174:N175"/>
    <mergeCell ref="O174:R175"/>
    <mergeCell ref="S172:W173"/>
    <mergeCell ref="BF172:BG172"/>
    <mergeCell ref="BH172:BI172"/>
    <mergeCell ref="BJ172:BN173"/>
    <mergeCell ref="BF173:BG173"/>
    <mergeCell ref="BH173:BI173"/>
    <mergeCell ref="B172:B173"/>
    <mergeCell ref="C172:C173"/>
    <mergeCell ref="D172:F173"/>
    <mergeCell ref="G172:H173"/>
    <mergeCell ref="M172:N173"/>
    <mergeCell ref="O172:R173"/>
    <mergeCell ref="S170:W171"/>
    <mergeCell ref="BF170:BG170"/>
    <mergeCell ref="BH170:BI170"/>
    <mergeCell ref="BJ170:BN171"/>
    <mergeCell ref="BF171:BG171"/>
    <mergeCell ref="BH171:BI171"/>
    <mergeCell ref="B170:B171"/>
    <mergeCell ref="C170:C171"/>
    <mergeCell ref="D170:F171"/>
    <mergeCell ref="G170:H171"/>
    <mergeCell ref="M170:N171"/>
    <mergeCell ref="O170:R171"/>
    <mergeCell ref="S168:W169"/>
    <mergeCell ref="BF168:BG168"/>
    <mergeCell ref="BH168:BI168"/>
    <mergeCell ref="BJ168:BN169"/>
    <mergeCell ref="BF169:BG169"/>
    <mergeCell ref="BH169:BI169"/>
    <mergeCell ref="B168:B169"/>
    <mergeCell ref="C168:C169"/>
    <mergeCell ref="D168:F169"/>
    <mergeCell ref="G168:H169"/>
    <mergeCell ref="M168:N169"/>
    <mergeCell ref="O168:R169"/>
    <mergeCell ref="S166:W167"/>
    <mergeCell ref="BF166:BG166"/>
    <mergeCell ref="BH166:BI166"/>
    <mergeCell ref="BJ166:BN167"/>
    <mergeCell ref="BF167:BG167"/>
    <mergeCell ref="BH167:BI167"/>
    <mergeCell ref="B166:B167"/>
    <mergeCell ref="C166:C167"/>
    <mergeCell ref="D166:F167"/>
    <mergeCell ref="G166:H167"/>
    <mergeCell ref="M166:N167"/>
    <mergeCell ref="O166:R167"/>
    <mergeCell ref="S164:W165"/>
    <mergeCell ref="BF164:BG164"/>
    <mergeCell ref="BH164:BI164"/>
    <mergeCell ref="BJ164:BN165"/>
    <mergeCell ref="BF165:BG165"/>
    <mergeCell ref="BH165:BI165"/>
    <mergeCell ref="B164:B165"/>
    <mergeCell ref="C164:C165"/>
    <mergeCell ref="D164:F165"/>
    <mergeCell ref="G164:H165"/>
    <mergeCell ref="M164:N165"/>
    <mergeCell ref="O164:R165"/>
    <mergeCell ref="S162:W163"/>
    <mergeCell ref="BF162:BG162"/>
    <mergeCell ref="BH162:BI162"/>
    <mergeCell ref="BJ162:BN163"/>
    <mergeCell ref="BF163:BG163"/>
    <mergeCell ref="BH163:BI163"/>
    <mergeCell ref="B162:B163"/>
    <mergeCell ref="C162:C163"/>
    <mergeCell ref="D162:F163"/>
    <mergeCell ref="G162:H163"/>
    <mergeCell ref="M162:N163"/>
    <mergeCell ref="O162:R163"/>
    <mergeCell ref="S160:W161"/>
    <mergeCell ref="BF160:BG160"/>
    <mergeCell ref="BH160:BI160"/>
    <mergeCell ref="BJ160:BN161"/>
    <mergeCell ref="BF161:BG161"/>
    <mergeCell ref="BH161:BI161"/>
    <mergeCell ref="B160:B161"/>
    <mergeCell ref="C160:C161"/>
    <mergeCell ref="D160:F161"/>
    <mergeCell ref="G160:H161"/>
    <mergeCell ref="M160:N161"/>
    <mergeCell ref="O160:R161"/>
    <mergeCell ref="S158:W159"/>
    <mergeCell ref="BF158:BG158"/>
    <mergeCell ref="BH158:BI158"/>
    <mergeCell ref="BJ158:BN159"/>
    <mergeCell ref="BF159:BG159"/>
    <mergeCell ref="BH159:BI159"/>
    <mergeCell ref="B158:B159"/>
    <mergeCell ref="C158:C159"/>
    <mergeCell ref="D158:F159"/>
    <mergeCell ref="G158:H159"/>
    <mergeCell ref="M158:N159"/>
    <mergeCell ref="O158:R159"/>
    <mergeCell ref="S156:W157"/>
    <mergeCell ref="BF156:BG156"/>
    <mergeCell ref="BH156:BI156"/>
    <mergeCell ref="BJ156:BN157"/>
    <mergeCell ref="BF157:BG157"/>
    <mergeCell ref="BH157:BI157"/>
    <mergeCell ref="B156:B157"/>
    <mergeCell ref="C156:C157"/>
    <mergeCell ref="D156:F157"/>
    <mergeCell ref="G156:H157"/>
    <mergeCell ref="M156:N157"/>
    <mergeCell ref="O156:R157"/>
    <mergeCell ref="S154:W155"/>
    <mergeCell ref="BF154:BG154"/>
    <mergeCell ref="BH154:BI154"/>
    <mergeCell ref="BJ154:BN155"/>
    <mergeCell ref="BF155:BG155"/>
    <mergeCell ref="BH155:BI155"/>
    <mergeCell ref="B154:B155"/>
    <mergeCell ref="C154:C155"/>
    <mergeCell ref="D154:F155"/>
    <mergeCell ref="G154:H155"/>
    <mergeCell ref="M154:N155"/>
    <mergeCell ref="O154:R155"/>
    <mergeCell ref="S152:W153"/>
    <mergeCell ref="BF152:BG152"/>
    <mergeCell ref="BH152:BI152"/>
    <mergeCell ref="BJ152:BN153"/>
    <mergeCell ref="BF153:BG153"/>
    <mergeCell ref="BH153:BI153"/>
    <mergeCell ref="B152:B153"/>
    <mergeCell ref="C152:C153"/>
    <mergeCell ref="D152:F153"/>
    <mergeCell ref="G152:H153"/>
    <mergeCell ref="M152:N153"/>
    <mergeCell ref="O152:R153"/>
    <mergeCell ref="S150:W151"/>
    <mergeCell ref="BF150:BG150"/>
    <mergeCell ref="BH150:BI150"/>
    <mergeCell ref="BJ150:BN151"/>
    <mergeCell ref="BF151:BG151"/>
    <mergeCell ref="BH151:BI151"/>
    <mergeCell ref="B150:B151"/>
    <mergeCell ref="C150:C151"/>
    <mergeCell ref="D150:F151"/>
    <mergeCell ref="G150:H151"/>
    <mergeCell ref="M150:N151"/>
    <mergeCell ref="O150:R151"/>
    <mergeCell ref="S148:W149"/>
    <mergeCell ref="BF148:BG148"/>
    <mergeCell ref="BH148:BI148"/>
    <mergeCell ref="BJ148:BN149"/>
    <mergeCell ref="BF149:BG149"/>
    <mergeCell ref="BH149:BI149"/>
    <mergeCell ref="B148:B149"/>
    <mergeCell ref="C148:C149"/>
    <mergeCell ref="D148:F149"/>
    <mergeCell ref="G148:H149"/>
    <mergeCell ref="M148:N149"/>
    <mergeCell ref="O148:R149"/>
    <mergeCell ref="S146:W147"/>
    <mergeCell ref="BF146:BG146"/>
    <mergeCell ref="BH146:BI146"/>
    <mergeCell ref="BJ146:BN147"/>
    <mergeCell ref="BF147:BG147"/>
    <mergeCell ref="BH147:BI147"/>
    <mergeCell ref="B146:B147"/>
    <mergeCell ref="C146:C147"/>
    <mergeCell ref="D146:F147"/>
    <mergeCell ref="G146:H147"/>
    <mergeCell ref="M146:N147"/>
    <mergeCell ref="O146:R147"/>
    <mergeCell ref="S144:W145"/>
    <mergeCell ref="BF144:BG144"/>
    <mergeCell ref="BH144:BI144"/>
    <mergeCell ref="BJ144:BN145"/>
    <mergeCell ref="BF145:BG145"/>
    <mergeCell ref="BH145:BI145"/>
    <mergeCell ref="B144:B145"/>
    <mergeCell ref="C144:C145"/>
    <mergeCell ref="D144:F145"/>
    <mergeCell ref="G144:H145"/>
    <mergeCell ref="M144:N145"/>
    <mergeCell ref="O144:R145"/>
    <mergeCell ref="S142:W143"/>
    <mergeCell ref="BF142:BG142"/>
    <mergeCell ref="BH142:BI142"/>
    <mergeCell ref="BJ142:BN143"/>
    <mergeCell ref="BF143:BG143"/>
    <mergeCell ref="BH143:BI143"/>
    <mergeCell ref="B142:B143"/>
    <mergeCell ref="C142:C143"/>
    <mergeCell ref="D142:F143"/>
    <mergeCell ref="G142:H143"/>
    <mergeCell ref="M142:N143"/>
    <mergeCell ref="O142:R143"/>
    <mergeCell ref="S140:W141"/>
    <mergeCell ref="BF140:BG140"/>
    <mergeCell ref="BH140:BI140"/>
    <mergeCell ref="BJ140:BN141"/>
    <mergeCell ref="BF141:BG141"/>
    <mergeCell ref="BH141:BI141"/>
    <mergeCell ref="B140:B141"/>
    <mergeCell ref="C140:C141"/>
    <mergeCell ref="D140:F141"/>
    <mergeCell ref="G140:H141"/>
    <mergeCell ref="M140:N141"/>
    <mergeCell ref="O140:R141"/>
    <mergeCell ref="S138:W139"/>
    <mergeCell ref="BF138:BG138"/>
    <mergeCell ref="BH138:BI138"/>
    <mergeCell ref="BJ138:BN139"/>
    <mergeCell ref="BF139:BG139"/>
    <mergeCell ref="BH139:BI139"/>
    <mergeCell ref="B138:B139"/>
    <mergeCell ref="C138:C139"/>
    <mergeCell ref="D138:F139"/>
    <mergeCell ref="G138:H139"/>
    <mergeCell ref="M138:N139"/>
    <mergeCell ref="O138:R139"/>
    <mergeCell ref="S136:W137"/>
    <mergeCell ref="BF136:BG136"/>
    <mergeCell ref="BH136:BI136"/>
    <mergeCell ref="BJ136:BN137"/>
    <mergeCell ref="BF137:BG137"/>
    <mergeCell ref="BH137:BI137"/>
    <mergeCell ref="B136:B137"/>
    <mergeCell ref="C136:C137"/>
    <mergeCell ref="D136:F137"/>
    <mergeCell ref="G136:H137"/>
    <mergeCell ref="M136:N137"/>
    <mergeCell ref="O136:R137"/>
    <mergeCell ref="S134:W135"/>
    <mergeCell ref="BF134:BG134"/>
    <mergeCell ref="BH134:BI134"/>
    <mergeCell ref="BJ134:BN135"/>
    <mergeCell ref="BF135:BG135"/>
    <mergeCell ref="BH135:BI135"/>
    <mergeCell ref="B134:B135"/>
    <mergeCell ref="C134:C135"/>
    <mergeCell ref="D134:F135"/>
    <mergeCell ref="G134:H135"/>
    <mergeCell ref="M134:N135"/>
    <mergeCell ref="O134:R135"/>
    <mergeCell ref="S132:W133"/>
    <mergeCell ref="BF132:BG132"/>
    <mergeCell ref="BH132:BI132"/>
    <mergeCell ref="BJ132:BN133"/>
    <mergeCell ref="BF133:BG133"/>
    <mergeCell ref="BH133:BI133"/>
    <mergeCell ref="B132:B133"/>
    <mergeCell ref="C132:C133"/>
    <mergeCell ref="D132:F133"/>
    <mergeCell ref="G132:H133"/>
    <mergeCell ref="M132:N133"/>
    <mergeCell ref="O132:R133"/>
    <mergeCell ref="S130:W131"/>
    <mergeCell ref="BF130:BG130"/>
    <mergeCell ref="BH130:BI130"/>
    <mergeCell ref="BJ130:BN131"/>
    <mergeCell ref="BF131:BG131"/>
    <mergeCell ref="BH131:BI131"/>
    <mergeCell ref="B130:B131"/>
    <mergeCell ref="C130:C131"/>
    <mergeCell ref="D130:F131"/>
    <mergeCell ref="G130:H131"/>
    <mergeCell ref="M130:N131"/>
    <mergeCell ref="O130:R131"/>
    <mergeCell ref="S128:W129"/>
    <mergeCell ref="BF128:BG128"/>
    <mergeCell ref="BH128:BI128"/>
    <mergeCell ref="BJ128:BN129"/>
    <mergeCell ref="BF129:BG129"/>
    <mergeCell ref="BH129:BI129"/>
    <mergeCell ref="B128:B129"/>
    <mergeCell ref="C128:C129"/>
    <mergeCell ref="D128:F129"/>
    <mergeCell ref="G128:H129"/>
    <mergeCell ref="M128:N129"/>
    <mergeCell ref="O128:R129"/>
    <mergeCell ref="S126:W127"/>
    <mergeCell ref="BF126:BG126"/>
    <mergeCell ref="BH126:BI126"/>
    <mergeCell ref="BJ126:BN127"/>
    <mergeCell ref="BF127:BG127"/>
    <mergeCell ref="BH127:BI127"/>
    <mergeCell ref="B126:B127"/>
    <mergeCell ref="C126:C127"/>
    <mergeCell ref="D126:F127"/>
    <mergeCell ref="G126:H127"/>
    <mergeCell ref="M126:N127"/>
    <mergeCell ref="O126:R127"/>
    <mergeCell ref="S124:W125"/>
    <mergeCell ref="BF124:BG124"/>
    <mergeCell ref="BH124:BI124"/>
    <mergeCell ref="BJ124:BN125"/>
    <mergeCell ref="BF125:BG125"/>
    <mergeCell ref="BH125:BI125"/>
    <mergeCell ref="B124:B125"/>
    <mergeCell ref="C124:C125"/>
    <mergeCell ref="D124:F125"/>
    <mergeCell ref="G124:H125"/>
    <mergeCell ref="M124:N125"/>
    <mergeCell ref="O124:R125"/>
    <mergeCell ref="S122:W123"/>
    <mergeCell ref="BF122:BG122"/>
    <mergeCell ref="BH122:BI122"/>
    <mergeCell ref="BJ122:BN123"/>
    <mergeCell ref="BF123:BG123"/>
    <mergeCell ref="BH123:BI123"/>
    <mergeCell ref="B122:B123"/>
    <mergeCell ref="C122:C123"/>
    <mergeCell ref="D122:F123"/>
    <mergeCell ref="G122:H123"/>
    <mergeCell ref="M122:N123"/>
    <mergeCell ref="O122:R123"/>
    <mergeCell ref="S120:W121"/>
    <mergeCell ref="BF120:BG120"/>
    <mergeCell ref="BH120:BI120"/>
    <mergeCell ref="BJ120:BN121"/>
    <mergeCell ref="BF121:BG121"/>
    <mergeCell ref="BH121:BI121"/>
    <mergeCell ref="B120:B121"/>
    <mergeCell ref="C120:C121"/>
    <mergeCell ref="D120:F121"/>
    <mergeCell ref="G120:H121"/>
    <mergeCell ref="M120:N121"/>
    <mergeCell ref="O120:R121"/>
    <mergeCell ref="S118:W119"/>
    <mergeCell ref="BF118:BG118"/>
    <mergeCell ref="BH118:BI118"/>
    <mergeCell ref="BJ118:BN119"/>
    <mergeCell ref="BF119:BG119"/>
    <mergeCell ref="BH119:BI119"/>
    <mergeCell ref="B118:B119"/>
    <mergeCell ref="C118:C119"/>
    <mergeCell ref="D118:F119"/>
    <mergeCell ref="G118:H119"/>
    <mergeCell ref="M118:N119"/>
    <mergeCell ref="O118:R119"/>
    <mergeCell ref="S116:W117"/>
    <mergeCell ref="BF116:BG116"/>
    <mergeCell ref="BH116:BI116"/>
    <mergeCell ref="BJ116:BN117"/>
    <mergeCell ref="BF117:BG117"/>
    <mergeCell ref="BH117:BI117"/>
    <mergeCell ref="B116:B117"/>
    <mergeCell ref="C116:C117"/>
    <mergeCell ref="D116:F117"/>
    <mergeCell ref="G116:H117"/>
    <mergeCell ref="M116:N117"/>
    <mergeCell ref="O116:R117"/>
    <mergeCell ref="S114:W115"/>
    <mergeCell ref="BF114:BG114"/>
    <mergeCell ref="BH114:BI114"/>
    <mergeCell ref="BJ114:BN115"/>
    <mergeCell ref="BF115:BG115"/>
    <mergeCell ref="BH115:BI115"/>
    <mergeCell ref="B114:B115"/>
    <mergeCell ref="C114:C115"/>
    <mergeCell ref="D114:F115"/>
    <mergeCell ref="G114:H115"/>
    <mergeCell ref="M114:N115"/>
    <mergeCell ref="O114:R115"/>
    <mergeCell ref="S112:W113"/>
    <mergeCell ref="BF112:BG112"/>
    <mergeCell ref="BH112:BI112"/>
    <mergeCell ref="BJ112:BN113"/>
    <mergeCell ref="BF113:BG113"/>
    <mergeCell ref="BH113:BI113"/>
    <mergeCell ref="B112:B113"/>
    <mergeCell ref="C112:C113"/>
    <mergeCell ref="D112:F113"/>
    <mergeCell ref="G112:H113"/>
    <mergeCell ref="M112:N113"/>
    <mergeCell ref="O112:R113"/>
    <mergeCell ref="S110:W111"/>
    <mergeCell ref="BF110:BG110"/>
    <mergeCell ref="BH110:BI110"/>
    <mergeCell ref="BJ110:BN111"/>
    <mergeCell ref="BF111:BG111"/>
    <mergeCell ref="BH111:BI111"/>
    <mergeCell ref="B110:B111"/>
    <mergeCell ref="C110:C111"/>
    <mergeCell ref="D110:F111"/>
    <mergeCell ref="G110:H111"/>
    <mergeCell ref="M110:N111"/>
    <mergeCell ref="O110:R111"/>
    <mergeCell ref="S108:W109"/>
    <mergeCell ref="BF108:BG108"/>
    <mergeCell ref="BH108:BI108"/>
    <mergeCell ref="BJ108:BN109"/>
    <mergeCell ref="BF109:BG109"/>
    <mergeCell ref="BH109:BI109"/>
    <mergeCell ref="B108:B109"/>
    <mergeCell ref="C108:C109"/>
    <mergeCell ref="D108:F109"/>
    <mergeCell ref="G108:H109"/>
    <mergeCell ref="M108:N109"/>
    <mergeCell ref="O108:R109"/>
    <mergeCell ref="S106:W107"/>
    <mergeCell ref="BF106:BG106"/>
    <mergeCell ref="BH106:BI106"/>
    <mergeCell ref="BJ106:BN107"/>
    <mergeCell ref="BF107:BG107"/>
    <mergeCell ref="BH107:BI107"/>
    <mergeCell ref="B106:B107"/>
    <mergeCell ref="C106:C107"/>
    <mergeCell ref="D106:F107"/>
    <mergeCell ref="G106:H107"/>
    <mergeCell ref="M106:N107"/>
    <mergeCell ref="O106:R107"/>
    <mergeCell ref="S104:W105"/>
    <mergeCell ref="BF104:BG104"/>
    <mergeCell ref="BH104:BI104"/>
    <mergeCell ref="BJ104:BN105"/>
    <mergeCell ref="BF105:BG105"/>
    <mergeCell ref="BH105:BI105"/>
    <mergeCell ref="B104:B105"/>
    <mergeCell ref="C104:C105"/>
    <mergeCell ref="D104:F105"/>
    <mergeCell ref="G104:H105"/>
    <mergeCell ref="M104:N105"/>
    <mergeCell ref="O104:R105"/>
    <mergeCell ref="S102:W103"/>
    <mergeCell ref="BF102:BG102"/>
    <mergeCell ref="BH102:BI102"/>
    <mergeCell ref="BJ102:BN103"/>
    <mergeCell ref="BF103:BG103"/>
    <mergeCell ref="BH103:BI103"/>
    <mergeCell ref="B102:B103"/>
    <mergeCell ref="C102:C103"/>
    <mergeCell ref="D102:F103"/>
    <mergeCell ref="G102:H103"/>
    <mergeCell ref="M102:N103"/>
    <mergeCell ref="O102:R103"/>
    <mergeCell ref="S100:W101"/>
    <mergeCell ref="BF100:BG100"/>
    <mergeCell ref="BH100:BI100"/>
    <mergeCell ref="BJ100:BN101"/>
    <mergeCell ref="BF101:BG101"/>
    <mergeCell ref="BH101:BI101"/>
    <mergeCell ref="B100:B101"/>
    <mergeCell ref="C100:C101"/>
    <mergeCell ref="D100:F101"/>
    <mergeCell ref="G100:H101"/>
    <mergeCell ref="M100:N101"/>
    <mergeCell ref="O100:R101"/>
    <mergeCell ref="S98:W99"/>
    <mergeCell ref="BF98:BG98"/>
    <mergeCell ref="BH98:BI98"/>
    <mergeCell ref="BJ98:BN99"/>
    <mergeCell ref="BF99:BG99"/>
    <mergeCell ref="BH99:BI99"/>
    <mergeCell ref="B98:B99"/>
    <mergeCell ref="C98:C99"/>
    <mergeCell ref="D98:F99"/>
    <mergeCell ref="G98:H99"/>
    <mergeCell ref="M98:N99"/>
    <mergeCell ref="O98:R99"/>
    <mergeCell ref="S96:W97"/>
    <mergeCell ref="BF96:BG96"/>
    <mergeCell ref="BH96:BI96"/>
    <mergeCell ref="BJ96:BN97"/>
    <mergeCell ref="BF97:BG97"/>
    <mergeCell ref="BH97:BI97"/>
    <mergeCell ref="B96:B97"/>
    <mergeCell ref="C96:C97"/>
    <mergeCell ref="D96:F97"/>
    <mergeCell ref="G96:H97"/>
    <mergeCell ref="M96:N97"/>
    <mergeCell ref="O96:R97"/>
    <mergeCell ref="S94:W95"/>
    <mergeCell ref="BF94:BG94"/>
    <mergeCell ref="BH94:BI94"/>
    <mergeCell ref="BJ94:BN95"/>
    <mergeCell ref="BF95:BG95"/>
    <mergeCell ref="BH95:BI95"/>
    <mergeCell ref="B94:B95"/>
    <mergeCell ref="C94:C95"/>
    <mergeCell ref="D94:F95"/>
    <mergeCell ref="G94:H95"/>
    <mergeCell ref="M94:N95"/>
    <mergeCell ref="O94:R95"/>
    <mergeCell ref="S92:W93"/>
    <mergeCell ref="BF92:BG92"/>
    <mergeCell ref="BH92:BI92"/>
    <mergeCell ref="BJ92:BN93"/>
    <mergeCell ref="BF93:BG93"/>
    <mergeCell ref="BH93:BI93"/>
    <mergeCell ref="B92:B93"/>
    <mergeCell ref="C92:C93"/>
    <mergeCell ref="D92:F93"/>
    <mergeCell ref="G92:H93"/>
    <mergeCell ref="M92:N93"/>
    <mergeCell ref="O92:R93"/>
    <mergeCell ref="S90:W91"/>
    <mergeCell ref="BF90:BG90"/>
    <mergeCell ref="BH90:BI90"/>
    <mergeCell ref="BJ90:BN91"/>
    <mergeCell ref="BF91:BG91"/>
    <mergeCell ref="BH91:BI91"/>
    <mergeCell ref="B90:B91"/>
    <mergeCell ref="C90:C91"/>
    <mergeCell ref="D90:F91"/>
    <mergeCell ref="G90:H91"/>
    <mergeCell ref="M90:N91"/>
    <mergeCell ref="O90:R91"/>
    <mergeCell ref="S88:W89"/>
    <mergeCell ref="BF88:BG88"/>
    <mergeCell ref="BH88:BI88"/>
    <mergeCell ref="BJ88:BN89"/>
    <mergeCell ref="BF89:BG89"/>
    <mergeCell ref="BH89:BI89"/>
    <mergeCell ref="B88:B89"/>
    <mergeCell ref="C88:C89"/>
    <mergeCell ref="D88:F89"/>
    <mergeCell ref="G88:H89"/>
    <mergeCell ref="M88:N89"/>
    <mergeCell ref="O88:R89"/>
    <mergeCell ref="B80:B81"/>
    <mergeCell ref="C80:C81"/>
    <mergeCell ref="D80:F81"/>
    <mergeCell ref="G80:H81"/>
    <mergeCell ref="M80:N81"/>
    <mergeCell ref="O80:R81"/>
    <mergeCell ref="S86:W87"/>
    <mergeCell ref="BF86:BG86"/>
    <mergeCell ref="BH86:BI86"/>
    <mergeCell ref="BJ86:BN87"/>
    <mergeCell ref="BF87:BG87"/>
    <mergeCell ref="BH87:BI87"/>
    <mergeCell ref="B86:B87"/>
    <mergeCell ref="C86:C87"/>
    <mergeCell ref="D86:F87"/>
    <mergeCell ref="G86:H87"/>
    <mergeCell ref="M86:N87"/>
    <mergeCell ref="O86:R87"/>
    <mergeCell ref="S84:W85"/>
    <mergeCell ref="BF84:BG84"/>
    <mergeCell ref="BH84:BI84"/>
    <mergeCell ref="BJ84:BN85"/>
    <mergeCell ref="BF85:BG85"/>
    <mergeCell ref="BH85:BI85"/>
    <mergeCell ref="B84:B85"/>
    <mergeCell ref="C84:C85"/>
    <mergeCell ref="D84:F85"/>
    <mergeCell ref="G84:H85"/>
    <mergeCell ref="M84:N85"/>
    <mergeCell ref="O84:R85"/>
    <mergeCell ref="D78:F79"/>
    <mergeCell ref="G78:H79"/>
    <mergeCell ref="M78:N79"/>
    <mergeCell ref="O78:R79"/>
    <mergeCell ref="S76:W77"/>
    <mergeCell ref="BF76:BG76"/>
    <mergeCell ref="BH76:BI76"/>
    <mergeCell ref="BJ76:BN77"/>
    <mergeCell ref="BF77:BG77"/>
    <mergeCell ref="BH77:BI77"/>
    <mergeCell ref="D76:F77"/>
    <mergeCell ref="G76:H77"/>
    <mergeCell ref="M76:N77"/>
    <mergeCell ref="O76:R77"/>
    <mergeCell ref="S82:W83"/>
    <mergeCell ref="BF82:BG82"/>
    <mergeCell ref="BH82:BI82"/>
    <mergeCell ref="BJ82:BN83"/>
    <mergeCell ref="BF83:BG83"/>
    <mergeCell ref="BH83:BI83"/>
    <mergeCell ref="D82:F83"/>
    <mergeCell ref="G82:H83"/>
    <mergeCell ref="M82:N83"/>
    <mergeCell ref="O82:R83"/>
    <mergeCell ref="BH80:BI80"/>
    <mergeCell ref="BJ80:BN81"/>
    <mergeCell ref="BF81:BG81"/>
    <mergeCell ref="BH81:BI81"/>
    <mergeCell ref="Y235:AB235"/>
    <mergeCell ref="AO235:AR235"/>
    <mergeCell ref="Y236:AB236"/>
    <mergeCell ref="AO236:AR236"/>
    <mergeCell ref="O237:R237"/>
    <mergeCell ref="T237:W237"/>
    <mergeCell ref="Y237:AB237"/>
    <mergeCell ref="AE237:AH237"/>
    <mergeCell ref="AJ237:AM237"/>
    <mergeCell ref="AO237:AR237"/>
    <mergeCell ref="V229:W229"/>
    <mergeCell ref="AL229:AM229"/>
    <mergeCell ref="AU231:AV231"/>
    <mergeCell ref="AW231:AZ231"/>
    <mergeCell ref="O232:R232"/>
    <mergeCell ref="T232:W232"/>
    <mergeCell ref="Y232:AB232"/>
    <mergeCell ref="AE232:AH232"/>
    <mergeCell ref="AJ232:AM232"/>
    <mergeCell ref="AO232:AR232"/>
    <mergeCell ref="AU229:AV229"/>
    <mergeCell ref="AW229:AZ229"/>
    <mergeCell ref="AU230:AV230"/>
    <mergeCell ref="AW230:AZ230"/>
    <mergeCell ref="O227:P227"/>
    <mergeCell ref="Q227:R227"/>
    <mergeCell ref="S227:T227"/>
    <mergeCell ref="V227:W227"/>
    <mergeCell ref="X227:Y227"/>
    <mergeCell ref="AA227:AB227"/>
    <mergeCell ref="AE227:AF227"/>
    <mergeCell ref="AG227:AH227"/>
    <mergeCell ref="AI227:AJ227"/>
    <mergeCell ref="AG225:AH225"/>
    <mergeCell ref="AI225:AJ225"/>
    <mergeCell ref="AA226:AB226"/>
    <mergeCell ref="AE226:AF226"/>
    <mergeCell ref="AG226:AH226"/>
    <mergeCell ref="AI226:AJ226"/>
    <mergeCell ref="AL226:AM226"/>
    <mergeCell ref="AN226:AO226"/>
    <mergeCell ref="O226:P226"/>
    <mergeCell ref="Q226:R226"/>
    <mergeCell ref="S226:T226"/>
    <mergeCell ref="V226:W226"/>
    <mergeCell ref="X226:Y226"/>
    <mergeCell ref="O225:P225"/>
    <mergeCell ref="Q225:R225"/>
    <mergeCell ref="S225:T225"/>
    <mergeCell ref="V225:W225"/>
    <mergeCell ref="AL227:AM227"/>
    <mergeCell ref="AN227:AO227"/>
    <mergeCell ref="AQ227:AR227"/>
    <mergeCell ref="AU227:AV227"/>
    <mergeCell ref="AW227:AZ227"/>
    <mergeCell ref="AU228:AV228"/>
    <mergeCell ref="AW228:AZ228"/>
    <mergeCell ref="AQ226:AR226"/>
    <mergeCell ref="AL225:AM225"/>
    <mergeCell ref="AN225:AO225"/>
    <mergeCell ref="AQ225:AR225"/>
    <mergeCell ref="X225:Y225"/>
    <mergeCell ref="AA225:AB225"/>
    <mergeCell ref="AE225:AF225"/>
    <mergeCell ref="AG223:AH223"/>
    <mergeCell ref="V222:W222"/>
    <mergeCell ref="X222:Y222"/>
    <mergeCell ref="AG222:AH222"/>
    <mergeCell ref="AI222:AJ222"/>
    <mergeCell ref="AL222:AM222"/>
    <mergeCell ref="AN222:AO222"/>
    <mergeCell ref="AL224:AM224"/>
    <mergeCell ref="AN224:AO224"/>
    <mergeCell ref="AQ224:AR224"/>
    <mergeCell ref="O224:P224"/>
    <mergeCell ref="Q224:R224"/>
    <mergeCell ref="S224:T224"/>
    <mergeCell ref="V224:W224"/>
    <mergeCell ref="X224:Y224"/>
    <mergeCell ref="AA224:AB224"/>
    <mergeCell ref="AE224:AF224"/>
    <mergeCell ref="AG224:AH224"/>
    <mergeCell ref="AI224:AJ224"/>
    <mergeCell ref="BJ220:BM220"/>
    <mergeCell ref="O221:P222"/>
    <mergeCell ref="Q221:T221"/>
    <mergeCell ref="V221:Y221"/>
    <mergeCell ref="AE221:AF222"/>
    <mergeCell ref="AG221:AJ221"/>
    <mergeCell ref="AL221:AO221"/>
    <mergeCell ref="BJ221:BM221"/>
    <mergeCell ref="Q222:R222"/>
    <mergeCell ref="S222:T222"/>
    <mergeCell ref="BE223:BH223"/>
    <mergeCell ref="S216:W217"/>
    <mergeCell ref="BF216:BG216"/>
    <mergeCell ref="BH216:BI216"/>
    <mergeCell ref="BJ216:BN217"/>
    <mergeCell ref="BF217:BG217"/>
    <mergeCell ref="BH217:BI217"/>
    <mergeCell ref="AI223:AJ223"/>
    <mergeCell ref="AL223:AM223"/>
    <mergeCell ref="AN223:AO223"/>
    <mergeCell ref="AQ223:AR223"/>
    <mergeCell ref="AU223:AX223"/>
    <mergeCell ref="AZ223:BC223"/>
    <mergeCell ref="BE222:BH222"/>
    <mergeCell ref="BJ222:BM222"/>
    <mergeCell ref="O223:P223"/>
    <mergeCell ref="Q223:R223"/>
    <mergeCell ref="S223:T223"/>
    <mergeCell ref="V223:W223"/>
    <mergeCell ref="X223:Y223"/>
    <mergeCell ref="AA223:AB223"/>
    <mergeCell ref="AE223:AF223"/>
    <mergeCell ref="B216:B217"/>
    <mergeCell ref="C216:C217"/>
    <mergeCell ref="D216:F217"/>
    <mergeCell ref="G216:H217"/>
    <mergeCell ref="M216:N217"/>
    <mergeCell ref="O216:R217"/>
    <mergeCell ref="S74:W75"/>
    <mergeCell ref="BF74:BG74"/>
    <mergeCell ref="BH74:BI74"/>
    <mergeCell ref="BJ74:BN75"/>
    <mergeCell ref="BF75:BG75"/>
    <mergeCell ref="BH75:BI75"/>
    <mergeCell ref="B74:B75"/>
    <mergeCell ref="C74:C75"/>
    <mergeCell ref="D74:F75"/>
    <mergeCell ref="G74:H75"/>
    <mergeCell ref="M74:N75"/>
    <mergeCell ref="O74:R75"/>
    <mergeCell ref="S78:W79"/>
    <mergeCell ref="BF78:BG78"/>
    <mergeCell ref="BH78:BI78"/>
    <mergeCell ref="BJ78:BN79"/>
    <mergeCell ref="BF79:BG79"/>
    <mergeCell ref="BH79:BI79"/>
    <mergeCell ref="B78:B79"/>
    <mergeCell ref="C78:C79"/>
    <mergeCell ref="B76:B77"/>
    <mergeCell ref="C76:C77"/>
    <mergeCell ref="B82:B83"/>
    <mergeCell ref="C82:C83"/>
    <mergeCell ref="S80:W81"/>
    <mergeCell ref="BF80:BG80"/>
    <mergeCell ref="S72:W73"/>
    <mergeCell ref="BF72:BG72"/>
    <mergeCell ref="BH72:BI72"/>
    <mergeCell ref="BJ72:BN73"/>
    <mergeCell ref="BF73:BG73"/>
    <mergeCell ref="BH73:BI73"/>
    <mergeCell ref="B72:B73"/>
    <mergeCell ref="C72:C73"/>
    <mergeCell ref="D72:F73"/>
    <mergeCell ref="G72:H73"/>
    <mergeCell ref="M72:N73"/>
    <mergeCell ref="O72:R73"/>
    <mergeCell ref="S70:W71"/>
    <mergeCell ref="BF70:BG70"/>
    <mergeCell ref="BH70:BI70"/>
    <mergeCell ref="BJ70:BN71"/>
    <mergeCell ref="BF71:BG71"/>
    <mergeCell ref="BH71:BI71"/>
    <mergeCell ref="B70:B71"/>
    <mergeCell ref="C70:C71"/>
    <mergeCell ref="D70:F71"/>
    <mergeCell ref="G70:H71"/>
    <mergeCell ref="M70:N71"/>
    <mergeCell ref="O70:R71"/>
    <mergeCell ref="S68:W69"/>
    <mergeCell ref="BF68:BG68"/>
    <mergeCell ref="BH68:BI68"/>
    <mergeCell ref="BJ68:BN69"/>
    <mergeCell ref="BF69:BG69"/>
    <mergeCell ref="BH69:BI69"/>
    <mergeCell ref="B68:B69"/>
    <mergeCell ref="C68:C69"/>
    <mergeCell ref="D68:F69"/>
    <mergeCell ref="G68:H69"/>
    <mergeCell ref="M68:N69"/>
    <mergeCell ref="O68:R69"/>
    <mergeCell ref="S66:W67"/>
    <mergeCell ref="BF66:BG66"/>
    <mergeCell ref="BH66:BI66"/>
    <mergeCell ref="BJ66:BN67"/>
    <mergeCell ref="BF67:BG67"/>
    <mergeCell ref="BH67:BI67"/>
    <mergeCell ref="B66:B67"/>
    <mergeCell ref="C66:C67"/>
    <mergeCell ref="D66:F67"/>
    <mergeCell ref="G66:H67"/>
    <mergeCell ref="M66:N67"/>
    <mergeCell ref="O66:R67"/>
    <mergeCell ref="S64:W65"/>
    <mergeCell ref="BF64:BG64"/>
    <mergeCell ref="BH64:BI64"/>
    <mergeCell ref="BJ64:BN65"/>
    <mergeCell ref="BF65:BG65"/>
    <mergeCell ref="BH65:BI65"/>
    <mergeCell ref="B64:B65"/>
    <mergeCell ref="C64:C65"/>
    <mergeCell ref="D64:F65"/>
    <mergeCell ref="G64:H65"/>
    <mergeCell ref="M64:N65"/>
    <mergeCell ref="O64:R65"/>
    <mergeCell ref="S62:W63"/>
    <mergeCell ref="BF62:BG62"/>
    <mergeCell ref="BH62:BI62"/>
    <mergeCell ref="BJ62:BN63"/>
    <mergeCell ref="BF63:BG63"/>
    <mergeCell ref="BH63:BI63"/>
    <mergeCell ref="B62:B63"/>
    <mergeCell ref="C62:C63"/>
    <mergeCell ref="D62:F63"/>
    <mergeCell ref="G62:H63"/>
    <mergeCell ref="M62:N63"/>
    <mergeCell ref="O62:R63"/>
    <mergeCell ref="S60:W61"/>
    <mergeCell ref="BF60:BG60"/>
    <mergeCell ref="BH60:BI60"/>
    <mergeCell ref="BJ60:BN61"/>
    <mergeCell ref="BF61:BG61"/>
    <mergeCell ref="BH61:BI61"/>
    <mergeCell ref="B60:B61"/>
    <mergeCell ref="C60:C61"/>
    <mergeCell ref="D60:F61"/>
    <mergeCell ref="G60:H61"/>
    <mergeCell ref="M60:N61"/>
    <mergeCell ref="O60:R61"/>
    <mergeCell ref="S58:W59"/>
    <mergeCell ref="BF58:BG58"/>
    <mergeCell ref="BH58:BI58"/>
    <mergeCell ref="BJ58:BN59"/>
    <mergeCell ref="BF59:BG59"/>
    <mergeCell ref="BH59:BI59"/>
    <mergeCell ref="B58:B59"/>
    <mergeCell ref="C58:C59"/>
    <mergeCell ref="D58:F59"/>
    <mergeCell ref="G58:H59"/>
    <mergeCell ref="M58:N59"/>
    <mergeCell ref="O58:R59"/>
    <mergeCell ref="S56:W57"/>
    <mergeCell ref="BF56:BG56"/>
    <mergeCell ref="BH56:BI56"/>
    <mergeCell ref="BJ56:BN57"/>
    <mergeCell ref="BF57:BG57"/>
    <mergeCell ref="BH57:BI57"/>
    <mergeCell ref="B56:B57"/>
    <mergeCell ref="C56:C57"/>
    <mergeCell ref="D56:F57"/>
    <mergeCell ref="G56:H57"/>
    <mergeCell ref="M56:N57"/>
    <mergeCell ref="O56:R57"/>
    <mergeCell ref="S54:W55"/>
    <mergeCell ref="BF54:BG54"/>
    <mergeCell ref="BH54:BI54"/>
    <mergeCell ref="BJ54:BN55"/>
    <mergeCell ref="BF55:BG55"/>
    <mergeCell ref="BH55:BI55"/>
    <mergeCell ref="B54:B55"/>
    <mergeCell ref="C54:C55"/>
    <mergeCell ref="D54:F55"/>
    <mergeCell ref="G54:H55"/>
    <mergeCell ref="M54:N55"/>
    <mergeCell ref="O54:R55"/>
    <mergeCell ref="S52:W53"/>
    <mergeCell ref="BF52:BG52"/>
    <mergeCell ref="BH52:BI52"/>
    <mergeCell ref="BJ52:BN53"/>
    <mergeCell ref="BF53:BG53"/>
    <mergeCell ref="BH53:BI53"/>
    <mergeCell ref="B52:B53"/>
    <mergeCell ref="C52:C53"/>
    <mergeCell ref="D52:F53"/>
    <mergeCell ref="G52:H53"/>
    <mergeCell ref="M52:N53"/>
    <mergeCell ref="O52:R53"/>
    <mergeCell ref="S50:W51"/>
    <mergeCell ref="BF50:BG50"/>
    <mergeCell ref="BH50:BI50"/>
    <mergeCell ref="BJ50:BN51"/>
    <mergeCell ref="BF51:BG51"/>
    <mergeCell ref="BH51:BI51"/>
    <mergeCell ref="B50:B51"/>
    <mergeCell ref="C50:C51"/>
    <mergeCell ref="D50:F51"/>
    <mergeCell ref="G50:H51"/>
    <mergeCell ref="M50:N51"/>
    <mergeCell ref="O50:R51"/>
    <mergeCell ref="S48:W49"/>
    <mergeCell ref="BF48:BG48"/>
    <mergeCell ref="BH48:BI48"/>
    <mergeCell ref="BJ48:BN49"/>
    <mergeCell ref="BF49:BG49"/>
    <mergeCell ref="BH49:BI49"/>
    <mergeCell ref="B48:B49"/>
    <mergeCell ref="C48:C49"/>
    <mergeCell ref="D48:F49"/>
    <mergeCell ref="G48:H49"/>
    <mergeCell ref="M48:N49"/>
    <mergeCell ref="O48:R49"/>
    <mergeCell ref="S46:W47"/>
    <mergeCell ref="BF46:BG46"/>
    <mergeCell ref="BH46:BI46"/>
    <mergeCell ref="BJ46:BN47"/>
    <mergeCell ref="BF47:BG47"/>
    <mergeCell ref="BH47:BI47"/>
    <mergeCell ref="B46:B47"/>
    <mergeCell ref="C46:C47"/>
    <mergeCell ref="D46:F47"/>
    <mergeCell ref="G46:H47"/>
    <mergeCell ref="M46:N47"/>
    <mergeCell ref="O46:R47"/>
    <mergeCell ref="S44:W45"/>
    <mergeCell ref="BF44:BG44"/>
    <mergeCell ref="BH44:BI44"/>
    <mergeCell ref="BJ44:BN45"/>
    <mergeCell ref="BF45:BG45"/>
    <mergeCell ref="BH45:BI45"/>
    <mergeCell ref="B44:B45"/>
    <mergeCell ref="C44:C45"/>
    <mergeCell ref="D44:F45"/>
    <mergeCell ref="G44:H45"/>
    <mergeCell ref="M44:N45"/>
    <mergeCell ref="O44:R45"/>
    <mergeCell ref="S42:W43"/>
    <mergeCell ref="BF42:BG42"/>
    <mergeCell ref="BH42:BI42"/>
    <mergeCell ref="BJ42:BN43"/>
    <mergeCell ref="BF43:BG43"/>
    <mergeCell ref="BH43:BI43"/>
    <mergeCell ref="B42:B43"/>
    <mergeCell ref="C42:C43"/>
    <mergeCell ref="D42:F43"/>
    <mergeCell ref="G42:H43"/>
    <mergeCell ref="M42:N43"/>
    <mergeCell ref="O42:R43"/>
    <mergeCell ref="S40:W41"/>
    <mergeCell ref="BF40:BG40"/>
    <mergeCell ref="BH40:BI40"/>
    <mergeCell ref="BJ40:BN41"/>
    <mergeCell ref="BF41:BG41"/>
    <mergeCell ref="BH41:BI41"/>
    <mergeCell ref="B40:B41"/>
    <mergeCell ref="C40:C41"/>
    <mergeCell ref="D40:F41"/>
    <mergeCell ref="G40:H41"/>
    <mergeCell ref="M40:N41"/>
    <mergeCell ref="O40:R41"/>
    <mergeCell ref="S38:W39"/>
    <mergeCell ref="BF38:BG38"/>
    <mergeCell ref="BH38:BI38"/>
    <mergeCell ref="BJ38:BN39"/>
    <mergeCell ref="BF39:BG39"/>
    <mergeCell ref="BH39:BI39"/>
    <mergeCell ref="B38:B39"/>
    <mergeCell ref="C38:C39"/>
    <mergeCell ref="D38:F39"/>
    <mergeCell ref="G38:H39"/>
    <mergeCell ref="M38:N39"/>
    <mergeCell ref="O38:R39"/>
    <mergeCell ref="S36:W37"/>
    <mergeCell ref="BF36:BG36"/>
    <mergeCell ref="BH36:BI36"/>
    <mergeCell ref="BJ36:BN37"/>
    <mergeCell ref="BF37:BG37"/>
    <mergeCell ref="BH37:BI37"/>
    <mergeCell ref="B36:B37"/>
    <mergeCell ref="C36:C37"/>
    <mergeCell ref="D36:F37"/>
    <mergeCell ref="G36:H37"/>
    <mergeCell ref="M36:N37"/>
    <mergeCell ref="O36:R37"/>
    <mergeCell ref="S34:W35"/>
    <mergeCell ref="BF34:BG34"/>
    <mergeCell ref="BH34:BI34"/>
    <mergeCell ref="BJ34:BN35"/>
    <mergeCell ref="BF35:BG35"/>
    <mergeCell ref="BH35:BI35"/>
    <mergeCell ref="B34:B35"/>
    <mergeCell ref="C34:C35"/>
    <mergeCell ref="D34:F35"/>
    <mergeCell ref="G34:H35"/>
    <mergeCell ref="M34:N35"/>
    <mergeCell ref="O34:R35"/>
    <mergeCell ref="S32:W33"/>
    <mergeCell ref="BF32:BG32"/>
    <mergeCell ref="BH32:BI32"/>
    <mergeCell ref="BJ32:BN33"/>
    <mergeCell ref="BF33:BG33"/>
    <mergeCell ref="BH33:BI33"/>
    <mergeCell ref="B32:B33"/>
    <mergeCell ref="C32:C33"/>
    <mergeCell ref="D32:F33"/>
    <mergeCell ref="G32:H33"/>
    <mergeCell ref="M32:N33"/>
    <mergeCell ref="O32:R33"/>
    <mergeCell ref="S30:W31"/>
    <mergeCell ref="BF30:BG30"/>
    <mergeCell ref="BH30:BI30"/>
    <mergeCell ref="BJ30:BN31"/>
    <mergeCell ref="BF31:BG31"/>
    <mergeCell ref="BH31:BI31"/>
    <mergeCell ref="B30:B31"/>
    <mergeCell ref="C30:C31"/>
    <mergeCell ref="D30:F31"/>
    <mergeCell ref="G30:H31"/>
    <mergeCell ref="M30:N31"/>
    <mergeCell ref="O30:R31"/>
    <mergeCell ref="S28:W29"/>
    <mergeCell ref="BF28:BG28"/>
    <mergeCell ref="BH28:BI28"/>
    <mergeCell ref="BJ28:BN29"/>
    <mergeCell ref="BF29:BG29"/>
    <mergeCell ref="BH29:BI29"/>
    <mergeCell ref="B28:B29"/>
    <mergeCell ref="C28:C29"/>
    <mergeCell ref="D28:F29"/>
    <mergeCell ref="G28:H29"/>
    <mergeCell ref="M28:N29"/>
    <mergeCell ref="O28:R29"/>
    <mergeCell ref="S26:W27"/>
    <mergeCell ref="BF26:BG26"/>
    <mergeCell ref="BH26:BI26"/>
    <mergeCell ref="BJ26:BN27"/>
    <mergeCell ref="BF27:BG27"/>
    <mergeCell ref="BH27:BI27"/>
    <mergeCell ref="B26:B27"/>
    <mergeCell ref="C26:C27"/>
    <mergeCell ref="D26:F27"/>
    <mergeCell ref="G26:H27"/>
    <mergeCell ref="M26:N27"/>
    <mergeCell ref="O26:R27"/>
    <mergeCell ref="S24:W25"/>
    <mergeCell ref="BF24:BG24"/>
    <mergeCell ref="BH24:BI24"/>
    <mergeCell ref="BJ24:BN25"/>
    <mergeCell ref="BF25:BG25"/>
    <mergeCell ref="BH25:BI25"/>
    <mergeCell ref="B24:B25"/>
    <mergeCell ref="C24:C25"/>
    <mergeCell ref="D24:F25"/>
    <mergeCell ref="G24:H25"/>
    <mergeCell ref="M24:N25"/>
    <mergeCell ref="O24:R25"/>
    <mergeCell ref="S22:W23"/>
    <mergeCell ref="BF22:BG22"/>
    <mergeCell ref="BH22:BI22"/>
    <mergeCell ref="BJ22:BN23"/>
    <mergeCell ref="BF23:BG23"/>
    <mergeCell ref="BH23:BI23"/>
    <mergeCell ref="B22:B23"/>
    <mergeCell ref="C22:C23"/>
    <mergeCell ref="D22:F23"/>
    <mergeCell ref="G22:H23"/>
    <mergeCell ref="M22:N23"/>
    <mergeCell ref="O22:R23"/>
    <mergeCell ref="B13:B17"/>
    <mergeCell ref="C13:C17"/>
    <mergeCell ref="D13:F17"/>
    <mergeCell ref="G13:H17"/>
    <mergeCell ref="M13:N17"/>
    <mergeCell ref="O13:R17"/>
    <mergeCell ref="S20:W21"/>
    <mergeCell ref="BF20:BG20"/>
    <mergeCell ref="BH20:BI20"/>
    <mergeCell ref="BJ20:BN21"/>
    <mergeCell ref="BF21:BG21"/>
    <mergeCell ref="BH21:BI21"/>
    <mergeCell ref="B20:B21"/>
    <mergeCell ref="C20:C21"/>
    <mergeCell ref="D20:F21"/>
    <mergeCell ref="G20:H21"/>
    <mergeCell ref="M20:N21"/>
    <mergeCell ref="O20:R21"/>
    <mergeCell ref="S18:W19"/>
    <mergeCell ref="BF18:BG18"/>
    <mergeCell ref="BH18:BI18"/>
    <mergeCell ref="BJ18:BN19"/>
    <mergeCell ref="BF19:BG19"/>
    <mergeCell ref="BH19:BI19"/>
    <mergeCell ref="B18:B19"/>
    <mergeCell ref="C18:C19"/>
    <mergeCell ref="D18:F19"/>
    <mergeCell ref="G18:H19"/>
    <mergeCell ref="M18:N19"/>
    <mergeCell ref="O18:R19"/>
    <mergeCell ref="AX2:BM2"/>
    <mergeCell ref="AG3:AH3"/>
    <mergeCell ref="AJ3:AK3"/>
    <mergeCell ref="AN3:AO3"/>
    <mergeCell ref="AX3:BM3"/>
    <mergeCell ref="BI4:BL4"/>
    <mergeCell ref="S13:W17"/>
    <mergeCell ref="AA13:BE13"/>
    <mergeCell ref="BF13:BG17"/>
    <mergeCell ref="BH13:BI17"/>
    <mergeCell ref="BJ13:BN17"/>
    <mergeCell ref="AA14:AG14"/>
    <mergeCell ref="AH14:AN14"/>
    <mergeCell ref="AO14:AU14"/>
    <mergeCell ref="AV14:BB14"/>
    <mergeCell ref="BC14:BE14"/>
    <mergeCell ref="BI5:BL5"/>
    <mergeCell ref="BE7:BF7"/>
    <mergeCell ref="BI7:BJ7"/>
    <mergeCell ref="BI9:BJ9"/>
    <mergeCell ref="BI11:BJ11"/>
  </mergeCells>
  <phoneticPr fontId="2"/>
  <conditionalFormatting sqref="AA231:AD231 AS231:BE231">
    <cfRule type="expression" dxfId="276" priority="238">
      <formula>OR(#REF!=$B218,#REF!=$B218)</formula>
    </cfRule>
  </conditionalFormatting>
  <conditionalFormatting sqref="AD221 AA221:AB221 AA230:AD230 AS230:BE230 AS221:BE221">
    <cfRule type="expression" dxfId="275" priority="239">
      <formula>OR(#REF!=$B219,#REF!=$B219)</formula>
    </cfRule>
  </conditionalFormatting>
  <conditionalFormatting sqref="AQ231:AR231">
    <cfRule type="expression" dxfId="274" priority="236">
      <formula>OR(#REF!=$B218,#REF!=$B218)</formula>
    </cfRule>
  </conditionalFormatting>
  <conditionalFormatting sqref="AQ221:AR221 AQ230:AR230">
    <cfRule type="expression" dxfId="273" priority="237">
      <formula>OR(#REF!=$B219,#REF!=$B219)</formula>
    </cfRule>
  </conditionalFormatting>
  <conditionalFormatting sqref="BF19:BI19">
    <cfRule type="expression" dxfId="272" priority="235">
      <formula>INDIRECT(ADDRESS(ROW(),COLUMN()))=TRUNC(INDIRECT(ADDRESS(ROW(),COLUMN())))</formula>
    </cfRule>
  </conditionalFormatting>
  <conditionalFormatting sqref="BF21:BI21">
    <cfRule type="expression" dxfId="271" priority="234">
      <formula>INDIRECT(ADDRESS(ROW(),COLUMN()))=TRUNC(INDIRECT(ADDRESS(ROW(),COLUMN())))</formula>
    </cfRule>
  </conditionalFormatting>
  <conditionalFormatting sqref="BF23:BI23">
    <cfRule type="expression" dxfId="270" priority="233">
      <formula>INDIRECT(ADDRESS(ROW(),COLUMN()))=TRUNC(INDIRECT(ADDRESS(ROW(),COLUMN())))</formula>
    </cfRule>
  </conditionalFormatting>
  <conditionalFormatting sqref="BF25:BI25">
    <cfRule type="expression" dxfId="269" priority="232">
      <formula>INDIRECT(ADDRESS(ROW(),COLUMN()))=TRUNC(INDIRECT(ADDRESS(ROW(),COLUMN())))</formula>
    </cfRule>
  </conditionalFormatting>
  <conditionalFormatting sqref="BF27:BI27">
    <cfRule type="expression" dxfId="268" priority="231">
      <formula>INDIRECT(ADDRESS(ROW(),COLUMN()))=TRUNC(INDIRECT(ADDRESS(ROW(),COLUMN())))</formula>
    </cfRule>
  </conditionalFormatting>
  <conditionalFormatting sqref="BF29:BI29">
    <cfRule type="expression" dxfId="267" priority="230">
      <formula>INDIRECT(ADDRESS(ROW(),COLUMN()))=TRUNC(INDIRECT(ADDRESS(ROW(),COLUMN())))</formula>
    </cfRule>
  </conditionalFormatting>
  <conditionalFormatting sqref="BF31:BI31">
    <cfRule type="expression" dxfId="266" priority="229">
      <formula>INDIRECT(ADDRESS(ROW(),COLUMN()))=TRUNC(INDIRECT(ADDRESS(ROW(),COLUMN())))</formula>
    </cfRule>
  </conditionalFormatting>
  <conditionalFormatting sqref="BF33:BI33">
    <cfRule type="expression" dxfId="265" priority="228">
      <formula>INDIRECT(ADDRESS(ROW(),COLUMN()))=TRUNC(INDIRECT(ADDRESS(ROW(),COLUMN())))</formula>
    </cfRule>
  </conditionalFormatting>
  <conditionalFormatting sqref="BF35:BI35">
    <cfRule type="expression" dxfId="264" priority="227">
      <formula>INDIRECT(ADDRESS(ROW(),COLUMN()))=TRUNC(INDIRECT(ADDRESS(ROW(),COLUMN())))</formula>
    </cfRule>
  </conditionalFormatting>
  <conditionalFormatting sqref="BF37:BI37">
    <cfRule type="expression" dxfId="263" priority="226">
      <formula>INDIRECT(ADDRESS(ROW(),COLUMN()))=TRUNC(INDIRECT(ADDRESS(ROW(),COLUMN())))</formula>
    </cfRule>
  </conditionalFormatting>
  <conditionalFormatting sqref="BF39:BI39">
    <cfRule type="expression" dxfId="262" priority="225">
      <formula>INDIRECT(ADDRESS(ROW(),COLUMN()))=TRUNC(INDIRECT(ADDRESS(ROW(),COLUMN())))</formula>
    </cfRule>
  </conditionalFormatting>
  <conditionalFormatting sqref="BF41:BI41">
    <cfRule type="expression" dxfId="261" priority="224">
      <formula>INDIRECT(ADDRESS(ROW(),COLUMN()))=TRUNC(INDIRECT(ADDRESS(ROW(),COLUMN())))</formula>
    </cfRule>
  </conditionalFormatting>
  <conditionalFormatting sqref="BF43:BI43">
    <cfRule type="expression" dxfId="260" priority="223">
      <formula>INDIRECT(ADDRESS(ROW(),COLUMN()))=TRUNC(INDIRECT(ADDRESS(ROW(),COLUMN())))</formula>
    </cfRule>
  </conditionalFormatting>
  <conditionalFormatting sqref="BF45:BI45">
    <cfRule type="expression" dxfId="259" priority="222">
      <formula>INDIRECT(ADDRESS(ROW(),COLUMN()))=TRUNC(INDIRECT(ADDRESS(ROW(),COLUMN())))</formula>
    </cfRule>
  </conditionalFormatting>
  <conditionalFormatting sqref="BF47:BI47">
    <cfRule type="expression" dxfId="258" priority="221">
      <formula>INDIRECT(ADDRESS(ROW(),COLUMN()))=TRUNC(INDIRECT(ADDRESS(ROW(),COLUMN())))</formula>
    </cfRule>
  </conditionalFormatting>
  <conditionalFormatting sqref="BF49:BI49">
    <cfRule type="expression" dxfId="257" priority="220">
      <formula>INDIRECT(ADDRESS(ROW(),COLUMN()))=TRUNC(INDIRECT(ADDRESS(ROW(),COLUMN())))</formula>
    </cfRule>
  </conditionalFormatting>
  <conditionalFormatting sqref="BF51:BI51">
    <cfRule type="expression" dxfId="256" priority="219">
      <formula>INDIRECT(ADDRESS(ROW(),COLUMN()))=TRUNC(INDIRECT(ADDRESS(ROW(),COLUMN())))</formula>
    </cfRule>
  </conditionalFormatting>
  <conditionalFormatting sqref="BF53:BI53">
    <cfRule type="expression" dxfId="255" priority="218">
      <formula>INDIRECT(ADDRESS(ROW(),COLUMN()))=TRUNC(INDIRECT(ADDRESS(ROW(),COLUMN())))</formula>
    </cfRule>
  </conditionalFormatting>
  <conditionalFormatting sqref="BF55:BI55">
    <cfRule type="expression" dxfId="254" priority="217">
      <formula>INDIRECT(ADDRESS(ROW(),COLUMN()))=TRUNC(INDIRECT(ADDRESS(ROW(),COLUMN())))</formula>
    </cfRule>
  </conditionalFormatting>
  <conditionalFormatting sqref="BF57:BI57">
    <cfRule type="expression" dxfId="253" priority="216">
      <formula>INDIRECT(ADDRESS(ROW(),COLUMN()))=TRUNC(INDIRECT(ADDRESS(ROW(),COLUMN())))</formula>
    </cfRule>
  </conditionalFormatting>
  <conditionalFormatting sqref="BF59:BI59">
    <cfRule type="expression" dxfId="252" priority="215">
      <formula>INDIRECT(ADDRESS(ROW(),COLUMN()))=TRUNC(INDIRECT(ADDRESS(ROW(),COLUMN())))</formula>
    </cfRule>
  </conditionalFormatting>
  <conditionalFormatting sqref="BF61:BI61">
    <cfRule type="expression" dxfId="251" priority="214">
      <formula>INDIRECT(ADDRESS(ROW(),COLUMN()))=TRUNC(INDIRECT(ADDRESS(ROW(),COLUMN())))</formula>
    </cfRule>
  </conditionalFormatting>
  <conditionalFormatting sqref="BF63:BI63">
    <cfRule type="expression" dxfId="250" priority="213">
      <formula>INDIRECT(ADDRESS(ROW(),COLUMN()))=TRUNC(INDIRECT(ADDRESS(ROW(),COLUMN())))</formula>
    </cfRule>
  </conditionalFormatting>
  <conditionalFormatting sqref="BF65:BI65">
    <cfRule type="expression" dxfId="249" priority="212">
      <formula>INDIRECT(ADDRESS(ROW(),COLUMN()))=TRUNC(INDIRECT(ADDRESS(ROW(),COLUMN())))</formula>
    </cfRule>
  </conditionalFormatting>
  <conditionalFormatting sqref="BF67:BI67">
    <cfRule type="expression" dxfId="248" priority="211">
      <formula>INDIRECT(ADDRESS(ROW(),COLUMN()))=TRUNC(INDIRECT(ADDRESS(ROW(),COLUMN())))</formula>
    </cfRule>
  </conditionalFormatting>
  <conditionalFormatting sqref="BF69:BI69">
    <cfRule type="expression" dxfId="247" priority="210">
      <formula>INDIRECT(ADDRESS(ROW(),COLUMN()))=TRUNC(INDIRECT(ADDRESS(ROW(),COLUMN())))</formula>
    </cfRule>
  </conditionalFormatting>
  <conditionalFormatting sqref="BF71:BI71">
    <cfRule type="expression" dxfId="246" priority="209">
      <formula>INDIRECT(ADDRESS(ROW(),COLUMN()))=TRUNC(INDIRECT(ADDRESS(ROW(),COLUMN())))</formula>
    </cfRule>
  </conditionalFormatting>
  <conditionalFormatting sqref="BF73:BI73">
    <cfRule type="expression" dxfId="245" priority="208">
      <formula>INDIRECT(ADDRESS(ROW(),COLUMN()))=TRUNC(INDIRECT(ADDRESS(ROW(),COLUMN())))</formula>
    </cfRule>
  </conditionalFormatting>
  <conditionalFormatting sqref="BF75:BI75">
    <cfRule type="expression" dxfId="244" priority="207">
      <formula>INDIRECT(ADDRESS(ROW(),COLUMN()))=TRUNC(INDIRECT(ADDRESS(ROW(),COLUMN())))</formula>
    </cfRule>
  </conditionalFormatting>
  <conditionalFormatting sqref="AG227:AR227 AK223:AR226">
    <cfRule type="expression" dxfId="243" priority="204">
      <formula>INDIRECT(ADDRESS(ROW(),COLUMN()))=TRUNC(INDIRECT(ADDRESS(ROW(),COLUMN())))</formula>
    </cfRule>
  </conditionalFormatting>
  <conditionalFormatting sqref="Q223:AB227">
    <cfRule type="expression" dxfId="242" priority="205">
      <formula>INDIRECT(ADDRESS(ROW(),COLUMN()))=TRUNC(INDIRECT(ADDRESS(ROW(),COLUMN())))</formula>
    </cfRule>
  </conditionalFormatting>
  <conditionalFormatting sqref="O232:R232">
    <cfRule type="expression" dxfId="241" priority="203">
      <formula>INDIRECT(ADDRESS(ROW(),COLUMN()))=TRUNC(INDIRECT(ADDRESS(ROW(),COLUMN())))</formula>
    </cfRule>
  </conditionalFormatting>
  <conditionalFormatting sqref="AE232:AH232">
    <cfRule type="expression" dxfId="240" priority="202">
      <formula>INDIRECT(ADDRESS(ROW(),COLUMN()))=TRUNC(INDIRECT(ADDRESS(ROW(),COLUMN())))</formula>
    </cfRule>
  </conditionalFormatting>
  <conditionalFormatting sqref="AG223:AJ226">
    <cfRule type="expression" dxfId="239" priority="201">
      <formula>INDIRECT(ADDRESS(ROW(),COLUMN()))=TRUNC(INDIRECT(ADDRESS(ROW(),COLUMN())))</formula>
    </cfRule>
  </conditionalFormatting>
  <conditionalFormatting sqref="AA19:BE19">
    <cfRule type="expression" dxfId="238" priority="171">
      <formula>INDIRECT(ADDRESS(ROW(),COLUMN()))=TRUNC(INDIRECT(ADDRESS(ROW(),COLUMN())))</formula>
    </cfRule>
  </conditionalFormatting>
  <conditionalFormatting sqref="AA21:BE21">
    <cfRule type="expression" dxfId="237" priority="200">
      <formula>INDIRECT(ADDRESS(ROW(),COLUMN()))=TRUNC(INDIRECT(ADDRESS(ROW(),COLUMN())))</formula>
    </cfRule>
  </conditionalFormatting>
  <conditionalFormatting sqref="AA189:BE189">
    <cfRule type="expression" dxfId="236" priority="29">
      <formula>INDIRECT(ADDRESS(ROW(),COLUMN()))=TRUNC(INDIRECT(ADDRESS(ROW(),COLUMN())))</formula>
    </cfRule>
  </conditionalFormatting>
  <conditionalFormatting sqref="AA23:BE23">
    <cfRule type="expression" dxfId="235" priority="170">
      <formula>INDIRECT(ADDRESS(ROW(),COLUMN()))=TRUNC(INDIRECT(ADDRESS(ROW(),COLUMN())))</formula>
    </cfRule>
  </conditionalFormatting>
  <conditionalFormatting sqref="AA25:BE25">
    <cfRule type="expression" dxfId="234" priority="169">
      <formula>INDIRECT(ADDRESS(ROW(),COLUMN()))=TRUNC(INDIRECT(ADDRESS(ROW(),COLUMN())))</formula>
    </cfRule>
  </conditionalFormatting>
  <conditionalFormatting sqref="AA27:BE27">
    <cfRule type="expression" dxfId="233" priority="168">
      <formula>INDIRECT(ADDRESS(ROW(),COLUMN()))=TRUNC(INDIRECT(ADDRESS(ROW(),COLUMN())))</formula>
    </cfRule>
  </conditionalFormatting>
  <conditionalFormatting sqref="AA29:BE29">
    <cfRule type="expression" dxfId="232" priority="167">
      <formula>INDIRECT(ADDRESS(ROW(),COLUMN()))=TRUNC(INDIRECT(ADDRESS(ROW(),COLUMN())))</formula>
    </cfRule>
  </conditionalFormatting>
  <conditionalFormatting sqref="AA31:BE31">
    <cfRule type="expression" dxfId="231" priority="166">
      <formula>INDIRECT(ADDRESS(ROW(),COLUMN()))=TRUNC(INDIRECT(ADDRESS(ROW(),COLUMN())))</formula>
    </cfRule>
  </conditionalFormatting>
  <conditionalFormatting sqref="AA33:BE33">
    <cfRule type="expression" dxfId="230" priority="165">
      <formula>INDIRECT(ADDRESS(ROW(),COLUMN()))=TRUNC(INDIRECT(ADDRESS(ROW(),COLUMN())))</formula>
    </cfRule>
  </conditionalFormatting>
  <conditionalFormatting sqref="AA35:BE35">
    <cfRule type="expression" dxfId="229" priority="164">
      <formula>INDIRECT(ADDRESS(ROW(),COLUMN()))=TRUNC(INDIRECT(ADDRESS(ROW(),COLUMN())))</formula>
    </cfRule>
  </conditionalFormatting>
  <conditionalFormatting sqref="AA37:BE37">
    <cfRule type="expression" dxfId="228" priority="163">
      <formula>INDIRECT(ADDRESS(ROW(),COLUMN()))=TRUNC(INDIRECT(ADDRESS(ROW(),COLUMN())))</formula>
    </cfRule>
  </conditionalFormatting>
  <conditionalFormatting sqref="AA39:BE39">
    <cfRule type="expression" dxfId="227" priority="162">
      <formula>INDIRECT(ADDRESS(ROW(),COLUMN()))=TRUNC(INDIRECT(ADDRESS(ROW(),COLUMN())))</formula>
    </cfRule>
  </conditionalFormatting>
  <conditionalFormatting sqref="AA41:BE41">
    <cfRule type="expression" dxfId="226" priority="161">
      <formula>INDIRECT(ADDRESS(ROW(),COLUMN()))=TRUNC(INDIRECT(ADDRESS(ROW(),COLUMN())))</formula>
    </cfRule>
  </conditionalFormatting>
  <conditionalFormatting sqref="AA43:BE43">
    <cfRule type="expression" dxfId="225" priority="160">
      <formula>INDIRECT(ADDRESS(ROW(),COLUMN()))=TRUNC(INDIRECT(ADDRESS(ROW(),COLUMN())))</formula>
    </cfRule>
  </conditionalFormatting>
  <conditionalFormatting sqref="AA45:BE45">
    <cfRule type="expression" dxfId="224" priority="159">
      <formula>INDIRECT(ADDRESS(ROW(),COLUMN()))=TRUNC(INDIRECT(ADDRESS(ROW(),COLUMN())))</formula>
    </cfRule>
  </conditionalFormatting>
  <conditionalFormatting sqref="AA47:BE47">
    <cfRule type="expression" dxfId="223" priority="158">
      <formula>INDIRECT(ADDRESS(ROW(),COLUMN()))=TRUNC(INDIRECT(ADDRESS(ROW(),COLUMN())))</formula>
    </cfRule>
  </conditionalFormatting>
  <conditionalFormatting sqref="AA49:BE49">
    <cfRule type="expression" dxfId="222" priority="157">
      <formula>INDIRECT(ADDRESS(ROW(),COLUMN()))=TRUNC(INDIRECT(ADDRESS(ROW(),COLUMN())))</formula>
    </cfRule>
  </conditionalFormatting>
  <conditionalFormatting sqref="AA51:BE51">
    <cfRule type="expression" dxfId="221" priority="156">
      <formula>INDIRECT(ADDRESS(ROW(),COLUMN()))=TRUNC(INDIRECT(ADDRESS(ROW(),COLUMN())))</formula>
    </cfRule>
  </conditionalFormatting>
  <conditionalFormatting sqref="AA53:BE53">
    <cfRule type="expression" dxfId="220" priority="155">
      <formula>INDIRECT(ADDRESS(ROW(),COLUMN()))=TRUNC(INDIRECT(ADDRESS(ROW(),COLUMN())))</formula>
    </cfRule>
  </conditionalFormatting>
  <conditionalFormatting sqref="AA55:BE55">
    <cfRule type="expression" dxfId="219" priority="154">
      <formula>INDIRECT(ADDRESS(ROW(),COLUMN()))=TRUNC(INDIRECT(ADDRESS(ROW(),COLUMN())))</formula>
    </cfRule>
  </conditionalFormatting>
  <conditionalFormatting sqref="AA57:BE57">
    <cfRule type="expression" dxfId="218" priority="153">
      <formula>INDIRECT(ADDRESS(ROW(),COLUMN()))=TRUNC(INDIRECT(ADDRESS(ROW(),COLUMN())))</formula>
    </cfRule>
  </conditionalFormatting>
  <conditionalFormatting sqref="AA59:BE59">
    <cfRule type="expression" dxfId="217" priority="152">
      <formula>INDIRECT(ADDRESS(ROW(),COLUMN()))=TRUNC(INDIRECT(ADDRESS(ROW(),COLUMN())))</formula>
    </cfRule>
  </conditionalFormatting>
  <conditionalFormatting sqref="AA61:BE61">
    <cfRule type="expression" dxfId="216" priority="151">
      <formula>INDIRECT(ADDRESS(ROW(),COLUMN()))=TRUNC(INDIRECT(ADDRESS(ROW(),COLUMN())))</formula>
    </cfRule>
  </conditionalFormatting>
  <conditionalFormatting sqref="AA63:BE63">
    <cfRule type="expression" dxfId="215" priority="150">
      <formula>INDIRECT(ADDRESS(ROW(),COLUMN()))=TRUNC(INDIRECT(ADDRESS(ROW(),COLUMN())))</formula>
    </cfRule>
  </conditionalFormatting>
  <conditionalFormatting sqref="AA65:BE65">
    <cfRule type="expression" dxfId="214" priority="149">
      <formula>INDIRECT(ADDRESS(ROW(),COLUMN()))=TRUNC(INDIRECT(ADDRESS(ROW(),COLUMN())))</formula>
    </cfRule>
  </conditionalFormatting>
  <conditionalFormatting sqref="AA67:BE67">
    <cfRule type="expression" dxfId="213" priority="148">
      <formula>INDIRECT(ADDRESS(ROW(),COLUMN()))=TRUNC(INDIRECT(ADDRESS(ROW(),COLUMN())))</formula>
    </cfRule>
  </conditionalFormatting>
  <conditionalFormatting sqref="AA69:BE69">
    <cfRule type="expression" dxfId="212" priority="147">
      <formula>INDIRECT(ADDRESS(ROW(),COLUMN()))=TRUNC(INDIRECT(ADDRESS(ROW(),COLUMN())))</formula>
    </cfRule>
  </conditionalFormatting>
  <conditionalFormatting sqref="AA71:BE71">
    <cfRule type="expression" dxfId="211" priority="146">
      <formula>INDIRECT(ADDRESS(ROW(),COLUMN()))=TRUNC(INDIRECT(ADDRESS(ROW(),COLUMN())))</formula>
    </cfRule>
  </conditionalFormatting>
  <conditionalFormatting sqref="AA73:BE73">
    <cfRule type="expression" dxfId="210" priority="145">
      <formula>INDIRECT(ADDRESS(ROW(),COLUMN()))=TRUNC(INDIRECT(ADDRESS(ROW(),COLUMN())))</formula>
    </cfRule>
  </conditionalFormatting>
  <conditionalFormatting sqref="AA75:BE75">
    <cfRule type="expression" dxfId="209" priority="144">
      <formula>INDIRECT(ADDRESS(ROW(),COLUMN()))=TRUNC(INDIRECT(ADDRESS(ROW(),COLUMN())))</formula>
    </cfRule>
  </conditionalFormatting>
  <conditionalFormatting sqref="AA77:BE77">
    <cfRule type="expression" dxfId="208" priority="141">
      <formula>INDIRECT(ADDRESS(ROW(),COLUMN()))=TRUNC(INDIRECT(ADDRESS(ROW(),COLUMN())))</formula>
    </cfRule>
  </conditionalFormatting>
  <conditionalFormatting sqref="BF77:BI77">
    <cfRule type="expression" dxfId="207" priority="142">
      <formula>INDIRECT(ADDRESS(ROW(),COLUMN()))=TRUNC(INDIRECT(ADDRESS(ROW(),COLUMN())))</formula>
    </cfRule>
  </conditionalFormatting>
  <conditionalFormatting sqref="BF79:BI79">
    <cfRule type="expression" dxfId="206" priority="140">
      <formula>INDIRECT(ADDRESS(ROW(),COLUMN()))=TRUNC(INDIRECT(ADDRESS(ROW(),COLUMN())))</formula>
    </cfRule>
  </conditionalFormatting>
  <conditionalFormatting sqref="AA79:BE79">
    <cfRule type="expression" dxfId="205" priority="139">
      <formula>INDIRECT(ADDRESS(ROW(),COLUMN()))=TRUNC(INDIRECT(ADDRESS(ROW(),COLUMN())))</formula>
    </cfRule>
  </conditionalFormatting>
  <conditionalFormatting sqref="BF81:BI81">
    <cfRule type="expression" dxfId="204" priority="138">
      <formula>INDIRECT(ADDRESS(ROW(),COLUMN()))=TRUNC(INDIRECT(ADDRESS(ROW(),COLUMN())))</formula>
    </cfRule>
  </conditionalFormatting>
  <conditionalFormatting sqref="AA81:BE81">
    <cfRule type="expression" dxfId="203" priority="137">
      <formula>INDIRECT(ADDRESS(ROW(),COLUMN()))=TRUNC(INDIRECT(ADDRESS(ROW(),COLUMN())))</formula>
    </cfRule>
  </conditionalFormatting>
  <conditionalFormatting sqref="BF83:BI83">
    <cfRule type="expression" dxfId="202" priority="136">
      <formula>INDIRECT(ADDRESS(ROW(),COLUMN()))=TRUNC(INDIRECT(ADDRESS(ROW(),COLUMN())))</formula>
    </cfRule>
  </conditionalFormatting>
  <conditionalFormatting sqref="AA83:BE83">
    <cfRule type="expression" dxfId="201" priority="135">
      <formula>INDIRECT(ADDRESS(ROW(),COLUMN()))=TRUNC(INDIRECT(ADDRESS(ROW(),COLUMN())))</formula>
    </cfRule>
  </conditionalFormatting>
  <conditionalFormatting sqref="BF85:BI85">
    <cfRule type="expression" dxfId="200" priority="134">
      <formula>INDIRECT(ADDRESS(ROW(),COLUMN()))=TRUNC(INDIRECT(ADDRESS(ROW(),COLUMN())))</formula>
    </cfRule>
  </conditionalFormatting>
  <conditionalFormatting sqref="AA85:BE85">
    <cfRule type="expression" dxfId="199" priority="133">
      <formula>INDIRECT(ADDRESS(ROW(),COLUMN()))=TRUNC(INDIRECT(ADDRESS(ROW(),COLUMN())))</formula>
    </cfRule>
  </conditionalFormatting>
  <conditionalFormatting sqref="BF87:BI87">
    <cfRule type="expression" dxfId="198" priority="132">
      <formula>INDIRECT(ADDRESS(ROW(),COLUMN()))=TRUNC(INDIRECT(ADDRESS(ROW(),COLUMN())))</formula>
    </cfRule>
  </conditionalFormatting>
  <conditionalFormatting sqref="AA87:BE87">
    <cfRule type="expression" dxfId="197" priority="131">
      <formula>INDIRECT(ADDRESS(ROW(),COLUMN()))=TRUNC(INDIRECT(ADDRESS(ROW(),COLUMN())))</formula>
    </cfRule>
  </conditionalFormatting>
  <conditionalFormatting sqref="BF89:BI89">
    <cfRule type="expression" dxfId="196" priority="130">
      <formula>INDIRECT(ADDRESS(ROW(),COLUMN()))=TRUNC(INDIRECT(ADDRESS(ROW(),COLUMN())))</formula>
    </cfRule>
  </conditionalFormatting>
  <conditionalFormatting sqref="AA89:BE89">
    <cfRule type="expression" dxfId="195" priority="129">
      <formula>INDIRECT(ADDRESS(ROW(),COLUMN()))=TRUNC(INDIRECT(ADDRESS(ROW(),COLUMN())))</formula>
    </cfRule>
  </conditionalFormatting>
  <conditionalFormatting sqref="BF91:BI91">
    <cfRule type="expression" dxfId="194" priority="128">
      <formula>INDIRECT(ADDRESS(ROW(),COLUMN()))=TRUNC(INDIRECT(ADDRESS(ROW(),COLUMN())))</formula>
    </cfRule>
  </conditionalFormatting>
  <conditionalFormatting sqref="AA91:BE91">
    <cfRule type="expression" dxfId="193" priority="127">
      <formula>INDIRECT(ADDRESS(ROW(),COLUMN()))=TRUNC(INDIRECT(ADDRESS(ROW(),COLUMN())))</formula>
    </cfRule>
  </conditionalFormatting>
  <conditionalFormatting sqref="BF93:BI93">
    <cfRule type="expression" dxfId="192" priority="126">
      <formula>INDIRECT(ADDRESS(ROW(),COLUMN()))=TRUNC(INDIRECT(ADDRESS(ROW(),COLUMN())))</formula>
    </cfRule>
  </conditionalFormatting>
  <conditionalFormatting sqref="AA93:BE93">
    <cfRule type="expression" dxfId="191" priority="125">
      <formula>INDIRECT(ADDRESS(ROW(),COLUMN()))=TRUNC(INDIRECT(ADDRESS(ROW(),COLUMN())))</formula>
    </cfRule>
  </conditionalFormatting>
  <conditionalFormatting sqref="BF95:BI95">
    <cfRule type="expression" dxfId="190" priority="124">
      <formula>INDIRECT(ADDRESS(ROW(),COLUMN()))=TRUNC(INDIRECT(ADDRESS(ROW(),COLUMN())))</formula>
    </cfRule>
  </conditionalFormatting>
  <conditionalFormatting sqref="AA95:BE95">
    <cfRule type="expression" dxfId="189" priority="123">
      <formula>INDIRECT(ADDRESS(ROW(),COLUMN()))=TRUNC(INDIRECT(ADDRESS(ROW(),COLUMN())))</formula>
    </cfRule>
  </conditionalFormatting>
  <conditionalFormatting sqref="BF97:BI97">
    <cfRule type="expression" dxfId="188" priority="122">
      <formula>INDIRECT(ADDRESS(ROW(),COLUMN()))=TRUNC(INDIRECT(ADDRESS(ROW(),COLUMN())))</formula>
    </cfRule>
  </conditionalFormatting>
  <conditionalFormatting sqref="AA97:BE97">
    <cfRule type="expression" dxfId="187" priority="121">
      <formula>INDIRECT(ADDRESS(ROW(),COLUMN()))=TRUNC(INDIRECT(ADDRESS(ROW(),COLUMN())))</formula>
    </cfRule>
  </conditionalFormatting>
  <conditionalFormatting sqref="BF99:BI99">
    <cfRule type="expression" dxfId="186" priority="120">
      <formula>INDIRECT(ADDRESS(ROW(),COLUMN()))=TRUNC(INDIRECT(ADDRESS(ROW(),COLUMN())))</formula>
    </cfRule>
  </conditionalFormatting>
  <conditionalFormatting sqref="AA99:BE99">
    <cfRule type="expression" dxfId="185" priority="119">
      <formula>INDIRECT(ADDRESS(ROW(),COLUMN()))=TRUNC(INDIRECT(ADDRESS(ROW(),COLUMN())))</formula>
    </cfRule>
  </conditionalFormatting>
  <conditionalFormatting sqref="BF101:BI101">
    <cfRule type="expression" dxfId="184" priority="118">
      <formula>INDIRECT(ADDRESS(ROW(),COLUMN()))=TRUNC(INDIRECT(ADDRESS(ROW(),COLUMN())))</formula>
    </cfRule>
  </conditionalFormatting>
  <conditionalFormatting sqref="AA101:BE101">
    <cfRule type="expression" dxfId="183" priority="117">
      <formula>INDIRECT(ADDRESS(ROW(),COLUMN()))=TRUNC(INDIRECT(ADDRESS(ROW(),COLUMN())))</formula>
    </cfRule>
  </conditionalFormatting>
  <conditionalFormatting sqref="BF103:BI103">
    <cfRule type="expression" dxfId="182" priority="116">
      <formula>INDIRECT(ADDRESS(ROW(),COLUMN()))=TRUNC(INDIRECT(ADDRESS(ROW(),COLUMN())))</formula>
    </cfRule>
  </conditionalFormatting>
  <conditionalFormatting sqref="AA103:BE103">
    <cfRule type="expression" dxfId="181" priority="115">
      <formula>INDIRECT(ADDRESS(ROW(),COLUMN()))=TRUNC(INDIRECT(ADDRESS(ROW(),COLUMN())))</formula>
    </cfRule>
  </conditionalFormatting>
  <conditionalFormatting sqref="BF105:BI105">
    <cfRule type="expression" dxfId="180" priority="114">
      <formula>INDIRECT(ADDRESS(ROW(),COLUMN()))=TRUNC(INDIRECT(ADDRESS(ROW(),COLUMN())))</formula>
    </cfRule>
  </conditionalFormatting>
  <conditionalFormatting sqref="AA105:BE105">
    <cfRule type="expression" dxfId="179" priority="113">
      <formula>INDIRECT(ADDRESS(ROW(),COLUMN()))=TRUNC(INDIRECT(ADDRESS(ROW(),COLUMN())))</formula>
    </cfRule>
  </conditionalFormatting>
  <conditionalFormatting sqref="BF107:BI107">
    <cfRule type="expression" dxfId="178" priority="112">
      <formula>INDIRECT(ADDRESS(ROW(),COLUMN()))=TRUNC(INDIRECT(ADDRESS(ROW(),COLUMN())))</formula>
    </cfRule>
  </conditionalFormatting>
  <conditionalFormatting sqref="AA107:BE107">
    <cfRule type="expression" dxfId="177" priority="111">
      <formula>INDIRECT(ADDRESS(ROW(),COLUMN()))=TRUNC(INDIRECT(ADDRESS(ROW(),COLUMN())))</formula>
    </cfRule>
  </conditionalFormatting>
  <conditionalFormatting sqref="BF109:BI109">
    <cfRule type="expression" dxfId="176" priority="110">
      <formula>INDIRECT(ADDRESS(ROW(),COLUMN()))=TRUNC(INDIRECT(ADDRESS(ROW(),COLUMN())))</formula>
    </cfRule>
  </conditionalFormatting>
  <conditionalFormatting sqref="AA109:BE109">
    <cfRule type="expression" dxfId="175" priority="109">
      <formula>INDIRECT(ADDRESS(ROW(),COLUMN()))=TRUNC(INDIRECT(ADDRESS(ROW(),COLUMN())))</formula>
    </cfRule>
  </conditionalFormatting>
  <conditionalFormatting sqref="BF111:BI111">
    <cfRule type="expression" dxfId="174" priority="108">
      <formula>INDIRECT(ADDRESS(ROW(),COLUMN()))=TRUNC(INDIRECT(ADDRESS(ROW(),COLUMN())))</formula>
    </cfRule>
  </conditionalFormatting>
  <conditionalFormatting sqref="AA111:BE111">
    <cfRule type="expression" dxfId="173" priority="107">
      <formula>INDIRECT(ADDRESS(ROW(),COLUMN()))=TRUNC(INDIRECT(ADDRESS(ROW(),COLUMN())))</formula>
    </cfRule>
  </conditionalFormatting>
  <conditionalFormatting sqref="BF113:BI113">
    <cfRule type="expression" dxfId="172" priority="106">
      <formula>INDIRECT(ADDRESS(ROW(),COLUMN()))=TRUNC(INDIRECT(ADDRESS(ROW(),COLUMN())))</formula>
    </cfRule>
  </conditionalFormatting>
  <conditionalFormatting sqref="AA113:BE113">
    <cfRule type="expression" dxfId="171" priority="105">
      <formula>INDIRECT(ADDRESS(ROW(),COLUMN()))=TRUNC(INDIRECT(ADDRESS(ROW(),COLUMN())))</formula>
    </cfRule>
  </conditionalFormatting>
  <conditionalFormatting sqref="BF115:BI115">
    <cfRule type="expression" dxfId="170" priority="104">
      <formula>INDIRECT(ADDRESS(ROW(),COLUMN()))=TRUNC(INDIRECT(ADDRESS(ROW(),COLUMN())))</formula>
    </cfRule>
  </conditionalFormatting>
  <conditionalFormatting sqref="AA115:BE115">
    <cfRule type="expression" dxfId="169" priority="103">
      <formula>INDIRECT(ADDRESS(ROW(),COLUMN()))=TRUNC(INDIRECT(ADDRESS(ROW(),COLUMN())))</formula>
    </cfRule>
  </conditionalFormatting>
  <conditionalFormatting sqref="BF117:BI117">
    <cfRule type="expression" dxfId="168" priority="102">
      <formula>INDIRECT(ADDRESS(ROW(),COLUMN()))=TRUNC(INDIRECT(ADDRESS(ROW(),COLUMN())))</formula>
    </cfRule>
  </conditionalFormatting>
  <conditionalFormatting sqref="AA117:BE117">
    <cfRule type="expression" dxfId="167" priority="101">
      <formula>INDIRECT(ADDRESS(ROW(),COLUMN()))=TRUNC(INDIRECT(ADDRESS(ROW(),COLUMN())))</formula>
    </cfRule>
  </conditionalFormatting>
  <conditionalFormatting sqref="BF119:BI119">
    <cfRule type="expression" dxfId="166" priority="100">
      <formula>INDIRECT(ADDRESS(ROW(),COLUMN()))=TRUNC(INDIRECT(ADDRESS(ROW(),COLUMN())))</formula>
    </cfRule>
  </conditionalFormatting>
  <conditionalFormatting sqref="AA119:BE119">
    <cfRule type="expression" dxfId="165" priority="99">
      <formula>INDIRECT(ADDRESS(ROW(),COLUMN()))=TRUNC(INDIRECT(ADDRESS(ROW(),COLUMN())))</formula>
    </cfRule>
  </conditionalFormatting>
  <conditionalFormatting sqref="BF121:BI121">
    <cfRule type="expression" dxfId="164" priority="98">
      <formula>INDIRECT(ADDRESS(ROW(),COLUMN()))=TRUNC(INDIRECT(ADDRESS(ROW(),COLUMN())))</formula>
    </cfRule>
  </conditionalFormatting>
  <conditionalFormatting sqref="AA121:BE121">
    <cfRule type="expression" dxfId="163" priority="97">
      <formula>INDIRECT(ADDRESS(ROW(),COLUMN()))=TRUNC(INDIRECT(ADDRESS(ROW(),COLUMN())))</formula>
    </cfRule>
  </conditionalFormatting>
  <conditionalFormatting sqref="BF123:BI123">
    <cfRule type="expression" dxfId="162" priority="96">
      <formula>INDIRECT(ADDRESS(ROW(),COLUMN()))=TRUNC(INDIRECT(ADDRESS(ROW(),COLUMN())))</formula>
    </cfRule>
  </conditionalFormatting>
  <conditionalFormatting sqref="AA123:BE123">
    <cfRule type="expression" dxfId="161" priority="95">
      <formula>INDIRECT(ADDRESS(ROW(),COLUMN()))=TRUNC(INDIRECT(ADDRESS(ROW(),COLUMN())))</formula>
    </cfRule>
  </conditionalFormatting>
  <conditionalFormatting sqref="BF125:BI125">
    <cfRule type="expression" dxfId="160" priority="94">
      <formula>INDIRECT(ADDRESS(ROW(),COLUMN()))=TRUNC(INDIRECT(ADDRESS(ROW(),COLUMN())))</formula>
    </cfRule>
  </conditionalFormatting>
  <conditionalFormatting sqref="AA125:BE125">
    <cfRule type="expression" dxfId="159" priority="93">
      <formula>INDIRECT(ADDRESS(ROW(),COLUMN()))=TRUNC(INDIRECT(ADDRESS(ROW(),COLUMN())))</formula>
    </cfRule>
  </conditionalFormatting>
  <conditionalFormatting sqref="BF127:BI127">
    <cfRule type="expression" dxfId="158" priority="92">
      <formula>INDIRECT(ADDRESS(ROW(),COLUMN()))=TRUNC(INDIRECT(ADDRESS(ROW(),COLUMN())))</formula>
    </cfRule>
  </conditionalFormatting>
  <conditionalFormatting sqref="AA127:BE127">
    <cfRule type="expression" dxfId="157" priority="91">
      <formula>INDIRECT(ADDRESS(ROW(),COLUMN()))=TRUNC(INDIRECT(ADDRESS(ROW(),COLUMN())))</formula>
    </cfRule>
  </conditionalFormatting>
  <conditionalFormatting sqref="BF129:BI129">
    <cfRule type="expression" dxfId="156" priority="90">
      <formula>INDIRECT(ADDRESS(ROW(),COLUMN()))=TRUNC(INDIRECT(ADDRESS(ROW(),COLUMN())))</formula>
    </cfRule>
  </conditionalFormatting>
  <conditionalFormatting sqref="AA129:BE129">
    <cfRule type="expression" dxfId="155" priority="89">
      <formula>INDIRECT(ADDRESS(ROW(),COLUMN()))=TRUNC(INDIRECT(ADDRESS(ROW(),COLUMN())))</formula>
    </cfRule>
  </conditionalFormatting>
  <conditionalFormatting sqref="BF131:BI131">
    <cfRule type="expression" dxfId="154" priority="88">
      <formula>INDIRECT(ADDRESS(ROW(),COLUMN()))=TRUNC(INDIRECT(ADDRESS(ROW(),COLUMN())))</formula>
    </cfRule>
  </conditionalFormatting>
  <conditionalFormatting sqref="AA131:BE131">
    <cfRule type="expression" dxfId="153" priority="87">
      <formula>INDIRECT(ADDRESS(ROW(),COLUMN()))=TRUNC(INDIRECT(ADDRESS(ROW(),COLUMN())))</formula>
    </cfRule>
  </conditionalFormatting>
  <conditionalFormatting sqref="BF133:BI133">
    <cfRule type="expression" dxfId="152" priority="86">
      <formula>INDIRECT(ADDRESS(ROW(),COLUMN()))=TRUNC(INDIRECT(ADDRESS(ROW(),COLUMN())))</formula>
    </cfRule>
  </conditionalFormatting>
  <conditionalFormatting sqref="AA133:BE133">
    <cfRule type="expression" dxfId="151" priority="85">
      <formula>INDIRECT(ADDRESS(ROW(),COLUMN()))=TRUNC(INDIRECT(ADDRESS(ROW(),COLUMN())))</formula>
    </cfRule>
  </conditionalFormatting>
  <conditionalFormatting sqref="BF135:BI135">
    <cfRule type="expression" dxfId="150" priority="84">
      <formula>INDIRECT(ADDRESS(ROW(),COLUMN()))=TRUNC(INDIRECT(ADDRESS(ROW(),COLUMN())))</formula>
    </cfRule>
  </conditionalFormatting>
  <conditionalFormatting sqref="AA135:BE135">
    <cfRule type="expression" dxfId="149" priority="83">
      <formula>INDIRECT(ADDRESS(ROW(),COLUMN()))=TRUNC(INDIRECT(ADDRESS(ROW(),COLUMN())))</formula>
    </cfRule>
  </conditionalFormatting>
  <conditionalFormatting sqref="BF137:BI137">
    <cfRule type="expression" dxfId="148" priority="82">
      <formula>INDIRECT(ADDRESS(ROW(),COLUMN()))=TRUNC(INDIRECT(ADDRESS(ROW(),COLUMN())))</formula>
    </cfRule>
  </conditionalFormatting>
  <conditionalFormatting sqref="AA137:BE137">
    <cfRule type="expression" dxfId="147" priority="81">
      <formula>INDIRECT(ADDRESS(ROW(),COLUMN()))=TRUNC(INDIRECT(ADDRESS(ROW(),COLUMN())))</formula>
    </cfRule>
  </conditionalFormatting>
  <conditionalFormatting sqref="BF139:BI139">
    <cfRule type="expression" dxfId="146" priority="80">
      <formula>INDIRECT(ADDRESS(ROW(),COLUMN()))=TRUNC(INDIRECT(ADDRESS(ROW(),COLUMN())))</formula>
    </cfRule>
  </conditionalFormatting>
  <conditionalFormatting sqref="AA139:BE139">
    <cfRule type="expression" dxfId="145" priority="79">
      <formula>INDIRECT(ADDRESS(ROW(),COLUMN()))=TRUNC(INDIRECT(ADDRESS(ROW(),COLUMN())))</formula>
    </cfRule>
  </conditionalFormatting>
  <conditionalFormatting sqref="BF141:BI141">
    <cfRule type="expression" dxfId="144" priority="78">
      <formula>INDIRECT(ADDRESS(ROW(),COLUMN()))=TRUNC(INDIRECT(ADDRESS(ROW(),COLUMN())))</formula>
    </cfRule>
  </conditionalFormatting>
  <conditionalFormatting sqref="AA141:BE141">
    <cfRule type="expression" dxfId="143" priority="77">
      <formula>INDIRECT(ADDRESS(ROW(),COLUMN()))=TRUNC(INDIRECT(ADDRESS(ROW(),COLUMN())))</formula>
    </cfRule>
  </conditionalFormatting>
  <conditionalFormatting sqref="BF143:BI143">
    <cfRule type="expression" dxfId="142" priority="76">
      <formula>INDIRECT(ADDRESS(ROW(),COLUMN()))=TRUNC(INDIRECT(ADDRESS(ROW(),COLUMN())))</formula>
    </cfRule>
  </conditionalFormatting>
  <conditionalFormatting sqref="AA143:BE143">
    <cfRule type="expression" dxfId="141" priority="75">
      <formula>INDIRECT(ADDRESS(ROW(),COLUMN()))=TRUNC(INDIRECT(ADDRESS(ROW(),COLUMN())))</formula>
    </cfRule>
  </conditionalFormatting>
  <conditionalFormatting sqref="BF145:BI145">
    <cfRule type="expression" dxfId="140" priority="74">
      <formula>INDIRECT(ADDRESS(ROW(),COLUMN()))=TRUNC(INDIRECT(ADDRESS(ROW(),COLUMN())))</formula>
    </cfRule>
  </conditionalFormatting>
  <conditionalFormatting sqref="AA145:BE145">
    <cfRule type="expression" dxfId="139" priority="73">
      <formula>INDIRECT(ADDRESS(ROW(),COLUMN()))=TRUNC(INDIRECT(ADDRESS(ROW(),COLUMN())))</formula>
    </cfRule>
  </conditionalFormatting>
  <conditionalFormatting sqref="BF147:BI147">
    <cfRule type="expression" dxfId="138" priority="72">
      <formula>INDIRECT(ADDRESS(ROW(),COLUMN()))=TRUNC(INDIRECT(ADDRESS(ROW(),COLUMN())))</formula>
    </cfRule>
  </conditionalFormatting>
  <conditionalFormatting sqref="AA147:BE147">
    <cfRule type="expression" dxfId="137" priority="71">
      <formula>INDIRECT(ADDRESS(ROW(),COLUMN()))=TRUNC(INDIRECT(ADDRESS(ROW(),COLUMN())))</formula>
    </cfRule>
  </conditionalFormatting>
  <conditionalFormatting sqref="BF149:BI149">
    <cfRule type="expression" dxfId="136" priority="70">
      <formula>INDIRECT(ADDRESS(ROW(),COLUMN()))=TRUNC(INDIRECT(ADDRESS(ROW(),COLUMN())))</formula>
    </cfRule>
  </conditionalFormatting>
  <conditionalFormatting sqref="AA149:BE149">
    <cfRule type="expression" dxfId="135" priority="69">
      <formula>INDIRECT(ADDRESS(ROW(),COLUMN()))=TRUNC(INDIRECT(ADDRESS(ROW(),COLUMN())))</formula>
    </cfRule>
  </conditionalFormatting>
  <conditionalFormatting sqref="BF151:BI151">
    <cfRule type="expression" dxfId="134" priority="68">
      <formula>INDIRECT(ADDRESS(ROW(),COLUMN()))=TRUNC(INDIRECT(ADDRESS(ROW(),COLUMN())))</formula>
    </cfRule>
  </conditionalFormatting>
  <conditionalFormatting sqref="AA151:BE151">
    <cfRule type="expression" dxfId="133" priority="67">
      <formula>INDIRECT(ADDRESS(ROW(),COLUMN()))=TRUNC(INDIRECT(ADDRESS(ROW(),COLUMN())))</formula>
    </cfRule>
  </conditionalFormatting>
  <conditionalFormatting sqref="BF153:BI153">
    <cfRule type="expression" dxfId="132" priority="66">
      <formula>INDIRECT(ADDRESS(ROW(),COLUMN()))=TRUNC(INDIRECT(ADDRESS(ROW(),COLUMN())))</formula>
    </cfRule>
  </conditionalFormatting>
  <conditionalFormatting sqref="AA153:BE153">
    <cfRule type="expression" dxfId="131" priority="65">
      <formula>INDIRECT(ADDRESS(ROW(),COLUMN()))=TRUNC(INDIRECT(ADDRESS(ROW(),COLUMN())))</formula>
    </cfRule>
  </conditionalFormatting>
  <conditionalFormatting sqref="BF155:BI155">
    <cfRule type="expression" dxfId="130" priority="64">
      <formula>INDIRECT(ADDRESS(ROW(),COLUMN()))=TRUNC(INDIRECT(ADDRESS(ROW(),COLUMN())))</formula>
    </cfRule>
  </conditionalFormatting>
  <conditionalFormatting sqref="AA155:BE155">
    <cfRule type="expression" dxfId="129" priority="63">
      <formula>INDIRECT(ADDRESS(ROW(),COLUMN()))=TRUNC(INDIRECT(ADDRESS(ROW(),COLUMN())))</formula>
    </cfRule>
  </conditionalFormatting>
  <conditionalFormatting sqref="BF157:BI157">
    <cfRule type="expression" dxfId="128" priority="62">
      <formula>INDIRECT(ADDRESS(ROW(),COLUMN()))=TRUNC(INDIRECT(ADDRESS(ROW(),COLUMN())))</formula>
    </cfRule>
  </conditionalFormatting>
  <conditionalFormatting sqref="AA157:BE157">
    <cfRule type="expression" dxfId="127" priority="61">
      <formula>INDIRECT(ADDRESS(ROW(),COLUMN()))=TRUNC(INDIRECT(ADDRESS(ROW(),COLUMN())))</formula>
    </cfRule>
  </conditionalFormatting>
  <conditionalFormatting sqref="BF159:BI159">
    <cfRule type="expression" dxfId="126" priority="60">
      <formula>INDIRECT(ADDRESS(ROW(),COLUMN()))=TRUNC(INDIRECT(ADDRESS(ROW(),COLUMN())))</formula>
    </cfRule>
  </conditionalFormatting>
  <conditionalFormatting sqref="AA159:BE159">
    <cfRule type="expression" dxfId="125" priority="59">
      <formula>INDIRECT(ADDRESS(ROW(),COLUMN()))=TRUNC(INDIRECT(ADDRESS(ROW(),COLUMN())))</formula>
    </cfRule>
  </conditionalFormatting>
  <conditionalFormatting sqref="BF161:BI161">
    <cfRule type="expression" dxfId="124" priority="58">
      <formula>INDIRECT(ADDRESS(ROW(),COLUMN()))=TRUNC(INDIRECT(ADDRESS(ROW(),COLUMN())))</formula>
    </cfRule>
  </conditionalFormatting>
  <conditionalFormatting sqref="AA161:BE161">
    <cfRule type="expression" dxfId="123" priority="57">
      <formula>INDIRECT(ADDRESS(ROW(),COLUMN()))=TRUNC(INDIRECT(ADDRESS(ROW(),COLUMN())))</formula>
    </cfRule>
  </conditionalFormatting>
  <conditionalFormatting sqref="BF163:BI163">
    <cfRule type="expression" dxfId="122" priority="56">
      <formula>INDIRECT(ADDRESS(ROW(),COLUMN()))=TRUNC(INDIRECT(ADDRESS(ROW(),COLUMN())))</formula>
    </cfRule>
  </conditionalFormatting>
  <conditionalFormatting sqref="AA163:BE163">
    <cfRule type="expression" dxfId="121" priority="55">
      <formula>INDIRECT(ADDRESS(ROW(),COLUMN()))=TRUNC(INDIRECT(ADDRESS(ROW(),COLUMN())))</formula>
    </cfRule>
  </conditionalFormatting>
  <conditionalFormatting sqref="BF165:BI165">
    <cfRule type="expression" dxfId="120" priority="54">
      <formula>INDIRECT(ADDRESS(ROW(),COLUMN()))=TRUNC(INDIRECT(ADDRESS(ROW(),COLUMN())))</formula>
    </cfRule>
  </conditionalFormatting>
  <conditionalFormatting sqref="AA165:BE165">
    <cfRule type="expression" dxfId="119" priority="53">
      <formula>INDIRECT(ADDRESS(ROW(),COLUMN()))=TRUNC(INDIRECT(ADDRESS(ROW(),COLUMN())))</formula>
    </cfRule>
  </conditionalFormatting>
  <conditionalFormatting sqref="BF167:BI167">
    <cfRule type="expression" dxfId="118" priority="52">
      <formula>INDIRECT(ADDRESS(ROW(),COLUMN()))=TRUNC(INDIRECT(ADDRESS(ROW(),COLUMN())))</formula>
    </cfRule>
  </conditionalFormatting>
  <conditionalFormatting sqref="AA167:BE167">
    <cfRule type="expression" dxfId="117" priority="51">
      <formula>INDIRECT(ADDRESS(ROW(),COLUMN()))=TRUNC(INDIRECT(ADDRESS(ROW(),COLUMN())))</formula>
    </cfRule>
  </conditionalFormatting>
  <conditionalFormatting sqref="BF169:BI169">
    <cfRule type="expression" dxfId="116" priority="50">
      <formula>INDIRECT(ADDRESS(ROW(),COLUMN()))=TRUNC(INDIRECT(ADDRESS(ROW(),COLUMN())))</formula>
    </cfRule>
  </conditionalFormatting>
  <conditionalFormatting sqref="AA169:BE169">
    <cfRule type="expression" dxfId="115" priority="49">
      <formula>INDIRECT(ADDRESS(ROW(),COLUMN()))=TRUNC(INDIRECT(ADDRESS(ROW(),COLUMN())))</formula>
    </cfRule>
  </conditionalFormatting>
  <conditionalFormatting sqref="BF171:BI171">
    <cfRule type="expression" dxfId="114" priority="48">
      <formula>INDIRECT(ADDRESS(ROW(),COLUMN()))=TRUNC(INDIRECT(ADDRESS(ROW(),COLUMN())))</formula>
    </cfRule>
  </conditionalFormatting>
  <conditionalFormatting sqref="AA171:BE171">
    <cfRule type="expression" dxfId="113" priority="47">
      <formula>INDIRECT(ADDRESS(ROW(),COLUMN()))=TRUNC(INDIRECT(ADDRESS(ROW(),COLUMN())))</formula>
    </cfRule>
  </conditionalFormatting>
  <conditionalFormatting sqref="BF173:BI173">
    <cfRule type="expression" dxfId="112" priority="46">
      <formula>INDIRECT(ADDRESS(ROW(),COLUMN()))=TRUNC(INDIRECT(ADDRESS(ROW(),COLUMN())))</formula>
    </cfRule>
  </conditionalFormatting>
  <conditionalFormatting sqref="AA173:BE173">
    <cfRule type="expression" dxfId="111" priority="45">
      <formula>INDIRECT(ADDRESS(ROW(),COLUMN()))=TRUNC(INDIRECT(ADDRESS(ROW(),COLUMN())))</formula>
    </cfRule>
  </conditionalFormatting>
  <conditionalFormatting sqref="BF175:BI175">
    <cfRule type="expression" dxfId="110" priority="44">
      <formula>INDIRECT(ADDRESS(ROW(),COLUMN()))=TRUNC(INDIRECT(ADDRESS(ROW(),COLUMN())))</formula>
    </cfRule>
  </conditionalFormatting>
  <conditionalFormatting sqref="AA175:BE175">
    <cfRule type="expression" dxfId="109" priority="43">
      <formula>INDIRECT(ADDRESS(ROW(),COLUMN()))=TRUNC(INDIRECT(ADDRESS(ROW(),COLUMN())))</formula>
    </cfRule>
  </conditionalFormatting>
  <conditionalFormatting sqref="BF177:BI177">
    <cfRule type="expression" dxfId="108" priority="42">
      <formula>INDIRECT(ADDRESS(ROW(),COLUMN()))=TRUNC(INDIRECT(ADDRESS(ROW(),COLUMN())))</formula>
    </cfRule>
  </conditionalFormatting>
  <conditionalFormatting sqref="AA177:BE177">
    <cfRule type="expression" dxfId="107" priority="41">
      <formula>INDIRECT(ADDRESS(ROW(),COLUMN()))=TRUNC(INDIRECT(ADDRESS(ROW(),COLUMN())))</formula>
    </cfRule>
  </conditionalFormatting>
  <conditionalFormatting sqref="BF179:BI179">
    <cfRule type="expression" dxfId="106" priority="40">
      <formula>INDIRECT(ADDRESS(ROW(),COLUMN()))=TRUNC(INDIRECT(ADDRESS(ROW(),COLUMN())))</formula>
    </cfRule>
  </conditionalFormatting>
  <conditionalFormatting sqref="AA179:BE179">
    <cfRule type="expression" dxfId="105" priority="39">
      <formula>INDIRECT(ADDRESS(ROW(),COLUMN()))=TRUNC(INDIRECT(ADDRESS(ROW(),COLUMN())))</formula>
    </cfRule>
  </conditionalFormatting>
  <conditionalFormatting sqref="BF181:BI181">
    <cfRule type="expression" dxfId="104" priority="38">
      <formula>INDIRECT(ADDRESS(ROW(),COLUMN()))=TRUNC(INDIRECT(ADDRESS(ROW(),COLUMN())))</formula>
    </cfRule>
  </conditionalFormatting>
  <conditionalFormatting sqref="AA181:BE181">
    <cfRule type="expression" dxfId="103" priority="37">
      <formula>INDIRECT(ADDRESS(ROW(),COLUMN()))=TRUNC(INDIRECT(ADDRESS(ROW(),COLUMN())))</formula>
    </cfRule>
  </conditionalFormatting>
  <conditionalFormatting sqref="BF183:BI183">
    <cfRule type="expression" dxfId="102" priority="36">
      <formula>INDIRECT(ADDRESS(ROW(),COLUMN()))=TRUNC(INDIRECT(ADDRESS(ROW(),COLUMN())))</formula>
    </cfRule>
  </conditionalFormatting>
  <conditionalFormatting sqref="AA183:BE183">
    <cfRule type="expression" dxfId="101" priority="35">
      <formula>INDIRECT(ADDRESS(ROW(),COLUMN()))=TRUNC(INDIRECT(ADDRESS(ROW(),COLUMN())))</formula>
    </cfRule>
  </conditionalFormatting>
  <conditionalFormatting sqref="BF185:BI185">
    <cfRule type="expression" dxfId="100" priority="34">
      <formula>INDIRECT(ADDRESS(ROW(),COLUMN()))=TRUNC(INDIRECT(ADDRESS(ROW(),COLUMN())))</formula>
    </cfRule>
  </conditionalFormatting>
  <conditionalFormatting sqref="AA185:BE185">
    <cfRule type="expression" dxfId="99" priority="33">
      <formula>INDIRECT(ADDRESS(ROW(),COLUMN()))=TRUNC(INDIRECT(ADDRESS(ROW(),COLUMN())))</formula>
    </cfRule>
  </conditionalFormatting>
  <conditionalFormatting sqref="BF187:BI187">
    <cfRule type="expression" dxfId="98" priority="32">
      <formula>INDIRECT(ADDRESS(ROW(),COLUMN()))=TRUNC(INDIRECT(ADDRESS(ROW(),COLUMN())))</formula>
    </cfRule>
  </conditionalFormatting>
  <conditionalFormatting sqref="AA187:BE187">
    <cfRule type="expression" dxfId="97" priority="31">
      <formula>INDIRECT(ADDRESS(ROW(),COLUMN()))=TRUNC(INDIRECT(ADDRESS(ROW(),COLUMN())))</formula>
    </cfRule>
  </conditionalFormatting>
  <conditionalFormatting sqref="BF189:BI189">
    <cfRule type="expression" dxfId="96" priority="30">
      <formula>INDIRECT(ADDRESS(ROW(),COLUMN()))=TRUNC(INDIRECT(ADDRESS(ROW(),COLUMN())))</formula>
    </cfRule>
  </conditionalFormatting>
  <conditionalFormatting sqref="BF191:BI191">
    <cfRule type="expression" dxfId="95" priority="28">
      <formula>INDIRECT(ADDRESS(ROW(),COLUMN()))=TRUNC(INDIRECT(ADDRESS(ROW(),COLUMN())))</formula>
    </cfRule>
  </conditionalFormatting>
  <conditionalFormatting sqref="AA191:BE191">
    <cfRule type="expression" dxfId="94" priority="27">
      <formula>INDIRECT(ADDRESS(ROW(),COLUMN()))=TRUNC(INDIRECT(ADDRESS(ROW(),COLUMN())))</formula>
    </cfRule>
  </conditionalFormatting>
  <conditionalFormatting sqref="BF193:BI193">
    <cfRule type="expression" dxfId="93" priority="26">
      <formula>INDIRECT(ADDRESS(ROW(),COLUMN()))=TRUNC(INDIRECT(ADDRESS(ROW(),COLUMN())))</formula>
    </cfRule>
  </conditionalFormatting>
  <conditionalFormatting sqref="AA193:BE193">
    <cfRule type="expression" dxfId="92" priority="25">
      <formula>INDIRECT(ADDRESS(ROW(),COLUMN()))=TRUNC(INDIRECT(ADDRESS(ROW(),COLUMN())))</formula>
    </cfRule>
  </conditionalFormatting>
  <conditionalFormatting sqref="BF195:BI195">
    <cfRule type="expression" dxfId="91" priority="24">
      <formula>INDIRECT(ADDRESS(ROW(),COLUMN()))=TRUNC(INDIRECT(ADDRESS(ROW(),COLUMN())))</formula>
    </cfRule>
  </conditionalFormatting>
  <conditionalFormatting sqref="AA195:BE195">
    <cfRule type="expression" dxfId="90" priority="23">
      <formula>INDIRECT(ADDRESS(ROW(),COLUMN()))=TRUNC(INDIRECT(ADDRESS(ROW(),COLUMN())))</formula>
    </cfRule>
  </conditionalFormatting>
  <conditionalFormatting sqref="BF197:BI197">
    <cfRule type="expression" dxfId="89" priority="22">
      <formula>INDIRECT(ADDRESS(ROW(),COLUMN()))=TRUNC(INDIRECT(ADDRESS(ROW(),COLUMN())))</formula>
    </cfRule>
  </conditionalFormatting>
  <conditionalFormatting sqref="AA197:BE197">
    <cfRule type="expression" dxfId="88" priority="21">
      <formula>INDIRECT(ADDRESS(ROW(),COLUMN()))=TRUNC(INDIRECT(ADDRESS(ROW(),COLUMN())))</formula>
    </cfRule>
  </conditionalFormatting>
  <conditionalFormatting sqref="BF199:BI199">
    <cfRule type="expression" dxfId="87" priority="20">
      <formula>INDIRECT(ADDRESS(ROW(),COLUMN()))=TRUNC(INDIRECT(ADDRESS(ROW(),COLUMN())))</formula>
    </cfRule>
  </conditionalFormatting>
  <conditionalFormatting sqref="AA199:BE199">
    <cfRule type="expression" dxfId="86" priority="19">
      <formula>INDIRECT(ADDRESS(ROW(),COLUMN()))=TRUNC(INDIRECT(ADDRESS(ROW(),COLUMN())))</formula>
    </cfRule>
  </conditionalFormatting>
  <conditionalFormatting sqref="BF201:BI201">
    <cfRule type="expression" dxfId="85" priority="18">
      <formula>INDIRECT(ADDRESS(ROW(),COLUMN()))=TRUNC(INDIRECT(ADDRESS(ROW(),COLUMN())))</formula>
    </cfRule>
  </conditionalFormatting>
  <conditionalFormatting sqref="AA201:BE201">
    <cfRule type="expression" dxfId="84" priority="17">
      <formula>INDIRECT(ADDRESS(ROW(),COLUMN()))=TRUNC(INDIRECT(ADDRESS(ROW(),COLUMN())))</formula>
    </cfRule>
  </conditionalFormatting>
  <conditionalFormatting sqref="BF203:BI203">
    <cfRule type="expression" dxfId="83" priority="16">
      <formula>INDIRECT(ADDRESS(ROW(),COLUMN()))=TRUNC(INDIRECT(ADDRESS(ROW(),COLUMN())))</formula>
    </cfRule>
  </conditionalFormatting>
  <conditionalFormatting sqref="AA203:BE203">
    <cfRule type="expression" dxfId="82" priority="15">
      <formula>INDIRECT(ADDRESS(ROW(),COLUMN()))=TRUNC(INDIRECT(ADDRESS(ROW(),COLUMN())))</formula>
    </cfRule>
  </conditionalFormatting>
  <conditionalFormatting sqref="BF205:BI205">
    <cfRule type="expression" dxfId="81" priority="14">
      <formula>INDIRECT(ADDRESS(ROW(),COLUMN()))=TRUNC(INDIRECT(ADDRESS(ROW(),COLUMN())))</formula>
    </cfRule>
  </conditionalFormatting>
  <conditionalFormatting sqref="AA205:BE205">
    <cfRule type="expression" dxfId="80" priority="13">
      <formula>INDIRECT(ADDRESS(ROW(),COLUMN()))=TRUNC(INDIRECT(ADDRESS(ROW(),COLUMN())))</formula>
    </cfRule>
  </conditionalFormatting>
  <conditionalFormatting sqref="BF207:BI207">
    <cfRule type="expression" dxfId="79" priority="12">
      <formula>INDIRECT(ADDRESS(ROW(),COLUMN()))=TRUNC(INDIRECT(ADDRESS(ROW(),COLUMN())))</formula>
    </cfRule>
  </conditionalFormatting>
  <conditionalFormatting sqref="AA207:BE207">
    <cfRule type="expression" dxfId="78" priority="11">
      <formula>INDIRECT(ADDRESS(ROW(),COLUMN()))=TRUNC(INDIRECT(ADDRESS(ROW(),COLUMN())))</formula>
    </cfRule>
  </conditionalFormatting>
  <conditionalFormatting sqref="BF209:BI209">
    <cfRule type="expression" dxfId="77" priority="10">
      <formula>INDIRECT(ADDRESS(ROW(),COLUMN()))=TRUNC(INDIRECT(ADDRESS(ROW(),COLUMN())))</formula>
    </cfRule>
  </conditionalFormatting>
  <conditionalFormatting sqref="AA209:BE209">
    <cfRule type="expression" dxfId="76" priority="9">
      <formula>INDIRECT(ADDRESS(ROW(),COLUMN()))=TRUNC(INDIRECT(ADDRESS(ROW(),COLUMN())))</formula>
    </cfRule>
  </conditionalFormatting>
  <conditionalFormatting sqref="BF211:BI211">
    <cfRule type="expression" dxfId="75" priority="8">
      <formula>INDIRECT(ADDRESS(ROW(),COLUMN()))=TRUNC(INDIRECT(ADDRESS(ROW(),COLUMN())))</formula>
    </cfRule>
  </conditionalFormatting>
  <conditionalFormatting sqref="AA211:BE211">
    <cfRule type="expression" dxfId="74" priority="7">
      <formula>INDIRECT(ADDRESS(ROW(),COLUMN()))=TRUNC(INDIRECT(ADDRESS(ROW(),COLUMN())))</formula>
    </cfRule>
  </conditionalFormatting>
  <conditionalFormatting sqref="BF213:BI213">
    <cfRule type="expression" dxfId="73" priority="6">
      <formula>INDIRECT(ADDRESS(ROW(),COLUMN()))=TRUNC(INDIRECT(ADDRESS(ROW(),COLUMN())))</formula>
    </cfRule>
  </conditionalFormatting>
  <conditionalFormatting sqref="AA213:BE213">
    <cfRule type="expression" dxfId="72" priority="5">
      <formula>INDIRECT(ADDRESS(ROW(),COLUMN()))=TRUNC(INDIRECT(ADDRESS(ROW(),COLUMN())))</formula>
    </cfRule>
  </conditionalFormatting>
  <conditionalFormatting sqref="BF215:BI215">
    <cfRule type="expression" dxfId="71" priority="4">
      <formula>INDIRECT(ADDRESS(ROW(),COLUMN()))=TRUNC(INDIRECT(ADDRESS(ROW(),COLUMN())))</formula>
    </cfRule>
  </conditionalFormatting>
  <conditionalFormatting sqref="AA215:BE215">
    <cfRule type="expression" dxfId="70" priority="3">
      <formula>INDIRECT(ADDRESS(ROW(),COLUMN()))=TRUNC(INDIRECT(ADDRESS(ROW(),COLUMN())))</formula>
    </cfRule>
  </conditionalFormatting>
  <conditionalFormatting sqref="BF217:BI217">
    <cfRule type="expression" dxfId="69" priority="2">
      <formula>INDIRECT(ADDRESS(ROW(),COLUMN()))=TRUNC(INDIRECT(ADDRESS(ROW(),COLUMN())))</formula>
    </cfRule>
  </conditionalFormatting>
  <conditionalFormatting sqref="AA217:BE217">
    <cfRule type="expression" dxfId="68" priority="1">
      <formula>INDIRECT(ADDRESS(ROW(),COLUMN()))=TRUNC(INDIRECT(ADDRESS(ROW(),COLUMN())))</formula>
    </cfRule>
  </conditionalFormatting>
  <dataValidations count="11">
    <dataValidation type="list" allowBlank="1" showInputMessage="1" sqref="C18:C231" xr:uid="{00000000-0002-0000-0100-000000000000}">
      <formula1>"◎,○"</formula1>
    </dataValidation>
    <dataValidation type="list" allowBlank="1" showInputMessage="1" showErrorMessage="1" sqref="V229:W229" xr:uid="{00000000-0002-0000-0100-000001000000}">
      <formula1>"週,暦月"</formula1>
    </dataValidation>
    <dataValidation type="list" allowBlank="1" showInputMessage="1" showErrorMessage="1" sqref="BI4:BL4" xr:uid="{00000000-0002-0000-0100-000002000000}">
      <formula1>"４週,暦月"</formula1>
    </dataValidation>
    <dataValidation type="list" allowBlank="1" showInputMessage="1" showErrorMessage="1" sqref="AJ4:AJ5" xr:uid="{00000000-0002-0000-0100-000003000000}">
      <formula1>#REF!</formula1>
    </dataValidation>
    <dataValidation type="decimal" allowBlank="1" showInputMessage="1" showErrorMessage="1" error="入力可能範囲　32～40" sqref="BE7:BF7" xr:uid="{00000000-0002-0000-0100-000004000000}">
      <formula1>32</formula1>
      <formula2>40</formula2>
    </dataValidation>
    <dataValidation type="list" allowBlank="1" showInputMessage="1" showErrorMessage="1" sqref="BI5:BL5" xr:uid="{00000000-0002-0000-0100-000005000000}">
      <formula1>"予定,実績,予定・実績"</formula1>
    </dataValidation>
    <dataValidation type="list" allowBlank="1" showInputMessage="1" sqref="G18:H217" xr:uid="{00000000-0002-0000-0100-000006000000}">
      <formula1>職種</formula1>
    </dataValidation>
    <dataValidation type="list" errorStyle="warning" allowBlank="1" showInputMessage="1" error="リストにない場合のみ、入力してください。" sqref="O18:R217" xr:uid="{00000000-0002-0000-0100-000007000000}">
      <formula1>INDIRECT(G18)</formula1>
    </dataValidation>
    <dataValidation type="list" allowBlank="1" showInputMessage="1" sqref="AA18:BE18 AA20:BE20 AA22:BE22 AA24:BE24 AA26:BE26 AA28:BE28 AA30:BE30 AA32:BE32 AA34:BE34 AA36:BE36 AA38:BE38 AA40:BE40 AA42:BE42 AA44:BE44 AA46:BE46 AA48:BE48 AA50:BE50 AA52:BE52 AA54:BE54 AA56:BE56 AA58:BE58 AA60:BE60 AA62:BE62 AA64:BE64 AA66:BE66 AA68:BE68 AA70:BE70 AA72:BE72 AA74:BE74 AA76:BE76 AA78:BE78 AA80:BE80 AA82:BE82 AA84:BE84 AA86:BE86 AA88:BE88 AA90:BE90 AA92:BE92 AA94:BE94 AA96:BE96 AA98:BE98 AA100:BE100 AA102:BE102 AA104:BE104 AA106:BE106 AA108:BE108 AA110:BE110 AA112:BE112 AA114:BE114 AA116:BE116 AA118:BE118 AA120:BE120 AA122:BE122 AA124:BE124 AA126:BE126 AA128:BE128 AA130:BE130 AA132:BE132 AA134:BE134 AA136:BE136 AA138:BE138 AA140:BE140 AA142:BE142 AA144:BE144 AA146:BE146 AA148:BE148 AA150:BE150 AA152:BE152 AA154:BE154 AA156:BE156 AA158:BE158 AA160:BE160 AA162:BE162 AA164:BE164 AA166:BE166 AA168:BE168 AA170:BE170 AA172:BE172 AA174:BE174 AA176:BE176 AA178:BE178 AA180:BE180 AA182:BE182 AA184:BE184 AA186:BE186 AA188:BE188 AA190:BE190 AA192:BE192 AA194:BE194 AA196:BE196 AA198:BE198 AA200:BE200 AA202:BE202 AA204:BE204 AA206:BE206 AA208:BE208 AA210:BE210 AA212:BE212 AA214:BE214 AA216:BE216" xr:uid="{00000000-0002-0000-0100-000008000000}">
      <formula1>シフト記号表</formula1>
    </dataValidation>
    <dataValidation type="list" allowBlank="1" showInputMessage="1" sqref="M18:N217" xr:uid="{00000000-0002-0000-0100-000009000000}">
      <formula1>"A, B, C, D"</formula1>
    </dataValidation>
    <dataValidation allowBlank="1" showInputMessage="1" showErrorMessage="1" error="入力可能範囲　32～40" sqref="BI11" xr:uid="{00000000-0002-0000-0100-00000A000000}"/>
  </dataValidations>
  <printOptions horizontalCentered="1"/>
  <pageMargins left="0.15748031496062992" right="0.15748031496062992" top="0.59055118110236227" bottom="0.27559055118110237" header="0.15748031496062992" footer="0.15748031496062992"/>
  <pageSetup paperSize="9" scale="37" fitToHeight="0" orientation="landscape"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100-00000B000000}">
          <x14:formula1>
            <xm:f>'【様式４－１】プルダウン・リスト'!$C$4:$C$17</xm:f>
          </x14:formula1>
          <xm:sqref>AX2:BM2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pageSetUpPr fitToPage="1"/>
  </sheetPr>
  <dimension ref="B1:N53"/>
  <sheetViews>
    <sheetView view="pageBreakPreview" zoomScale="60" zoomScaleNormal="75" workbookViewId="0">
      <selection activeCell="O1" sqref="O1"/>
    </sheetView>
  </sheetViews>
  <sheetFormatPr defaultRowHeight="25.5" x14ac:dyDescent="0.4"/>
  <cols>
    <col min="1" max="1" width="1.625" style="85" customWidth="1"/>
    <col min="2" max="2" width="5.625" style="84" customWidth="1"/>
    <col min="3" max="3" width="10.625" style="84" customWidth="1"/>
    <col min="4" max="4" width="10.625" style="84" hidden="1" customWidth="1"/>
    <col min="5" max="5" width="3.375" style="84" bestFit="1" customWidth="1"/>
    <col min="6" max="6" width="15.625" style="85" customWidth="1"/>
    <col min="7" max="7" width="3.375" style="85" bestFit="1" customWidth="1"/>
    <col min="8" max="8" width="15.625" style="85" customWidth="1"/>
    <col min="9" max="9" width="3.375" style="85" bestFit="1" customWidth="1"/>
    <col min="10" max="10" width="15.625" style="84" customWidth="1"/>
    <col min="11" max="11" width="3.375" style="85" bestFit="1" customWidth="1"/>
    <col min="12" max="12" width="15.625" style="85" customWidth="1"/>
    <col min="13" max="13" width="3.375" style="85" customWidth="1"/>
    <col min="14" max="14" width="50.625" style="85" customWidth="1"/>
    <col min="15" max="16384" width="9" style="85"/>
  </cols>
  <sheetData>
    <row r="1" spans="2:14" x14ac:dyDescent="0.4">
      <c r="B1" s="213" t="s">
        <v>312</v>
      </c>
    </row>
    <row r="2" spans="2:14" x14ac:dyDescent="0.4">
      <c r="B2" s="83" t="s">
        <v>32</v>
      </c>
    </row>
    <row r="3" spans="2:14" x14ac:dyDescent="0.4">
      <c r="B3" s="86" t="s">
        <v>33</v>
      </c>
      <c r="F3" s="87"/>
      <c r="G3" s="88"/>
      <c r="H3" s="88"/>
      <c r="I3" s="88"/>
      <c r="J3" s="89"/>
      <c r="K3" s="88"/>
      <c r="L3" s="88"/>
    </row>
    <row r="4" spans="2:14" x14ac:dyDescent="0.4">
      <c r="B4" s="87" t="s">
        <v>207</v>
      </c>
      <c r="F4" s="89" t="s">
        <v>208</v>
      </c>
      <c r="G4" s="88"/>
      <c r="H4" s="88"/>
      <c r="I4" s="88"/>
      <c r="J4" s="89"/>
      <c r="K4" s="88"/>
      <c r="L4" s="88"/>
    </row>
    <row r="5" spans="2:14" x14ac:dyDescent="0.4">
      <c r="B5" s="86"/>
      <c r="F5" s="407" t="s">
        <v>34</v>
      </c>
      <c r="G5" s="407"/>
      <c r="H5" s="407"/>
      <c r="I5" s="407"/>
      <c r="J5" s="407"/>
      <c r="K5" s="407"/>
      <c r="L5" s="407"/>
      <c r="N5" s="407" t="s">
        <v>220</v>
      </c>
    </row>
    <row r="6" spans="2:14" x14ac:dyDescent="0.4">
      <c r="B6" s="84" t="s">
        <v>20</v>
      </c>
      <c r="C6" s="84" t="s">
        <v>4</v>
      </c>
      <c r="F6" s="84" t="s">
        <v>221</v>
      </c>
      <c r="G6" s="84"/>
      <c r="H6" s="84" t="s">
        <v>222</v>
      </c>
      <c r="J6" s="84" t="s">
        <v>35</v>
      </c>
      <c r="L6" s="84" t="s">
        <v>34</v>
      </c>
      <c r="N6" s="407"/>
    </row>
    <row r="7" spans="2:14" x14ac:dyDescent="0.4">
      <c r="B7" s="90">
        <v>1</v>
      </c>
      <c r="C7" s="91" t="s">
        <v>38</v>
      </c>
      <c r="D7" s="92" t="str">
        <f>C7</f>
        <v>a</v>
      </c>
      <c r="E7" s="90" t="s">
        <v>16</v>
      </c>
      <c r="F7" s="93">
        <v>0.29166666666666669</v>
      </c>
      <c r="G7" s="90" t="s">
        <v>17</v>
      </c>
      <c r="H7" s="93">
        <v>0.66666666666666663</v>
      </c>
      <c r="I7" s="94" t="s">
        <v>37</v>
      </c>
      <c r="J7" s="93">
        <v>4.1666666666666664E-2</v>
      </c>
      <c r="K7" s="95" t="s">
        <v>2</v>
      </c>
      <c r="L7" s="96">
        <f>IF(OR(F7="",H7=""),"",(H7+IF(F7&gt;H7,1,0)-F7-J7)*24)</f>
        <v>7.9999999999999982</v>
      </c>
      <c r="N7" s="97"/>
    </row>
    <row r="8" spans="2:14" x14ac:dyDescent="0.4">
      <c r="B8" s="90">
        <v>2</v>
      </c>
      <c r="C8" s="91" t="s">
        <v>39</v>
      </c>
      <c r="D8" s="92" t="str">
        <f t="shared" ref="D8:D39" si="0">C8</f>
        <v>b</v>
      </c>
      <c r="E8" s="90" t="s">
        <v>16</v>
      </c>
      <c r="F8" s="93">
        <v>0.375</v>
      </c>
      <c r="G8" s="90" t="s">
        <v>17</v>
      </c>
      <c r="H8" s="93">
        <v>0.75</v>
      </c>
      <c r="I8" s="94" t="s">
        <v>37</v>
      </c>
      <c r="J8" s="93">
        <v>4.1666666666666664E-2</v>
      </c>
      <c r="K8" s="95" t="s">
        <v>2</v>
      </c>
      <c r="L8" s="96">
        <f>IF(OR(F8="",H8=""),"",(H8+IF(F8&gt;H8,1,0)-F8-J8)*24)</f>
        <v>8</v>
      </c>
      <c r="N8" s="97"/>
    </row>
    <row r="9" spans="2:14" x14ac:dyDescent="0.4">
      <c r="B9" s="90">
        <v>3</v>
      </c>
      <c r="C9" s="91" t="s">
        <v>40</v>
      </c>
      <c r="D9" s="92" t="str">
        <f t="shared" si="0"/>
        <v>c</v>
      </c>
      <c r="E9" s="90" t="s">
        <v>16</v>
      </c>
      <c r="F9" s="93">
        <v>0.41666666666666669</v>
      </c>
      <c r="G9" s="90" t="s">
        <v>17</v>
      </c>
      <c r="H9" s="93">
        <v>0.79166666666666663</v>
      </c>
      <c r="I9" s="94" t="s">
        <v>37</v>
      </c>
      <c r="J9" s="93">
        <v>4.1666666666666664E-2</v>
      </c>
      <c r="K9" s="95" t="s">
        <v>2</v>
      </c>
      <c r="L9" s="96">
        <f>IF(OR(F9="",H9=""),"",(H9+IF(F9&gt;H9,1,0)-F9-J9)*24)</f>
        <v>7.9999999999999982</v>
      </c>
      <c r="N9" s="97"/>
    </row>
    <row r="10" spans="2:14" x14ac:dyDescent="0.4">
      <c r="B10" s="90">
        <v>4</v>
      </c>
      <c r="C10" s="91" t="s">
        <v>41</v>
      </c>
      <c r="D10" s="92" t="str">
        <f t="shared" si="0"/>
        <v>d</v>
      </c>
      <c r="E10" s="90" t="s">
        <v>16</v>
      </c>
      <c r="F10" s="93">
        <v>0.5</v>
      </c>
      <c r="G10" s="90" t="s">
        <v>17</v>
      </c>
      <c r="H10" s="93">
        <v>0.875</v>
      </c>
      <c r="I10" s="94" t="s">
        <v>37</v>
      </c>
      <c r="J10" s="93">
        <v>4.1666666666666664E-2</v>
      </c>
      <c r="K10" s="95" t="s">
        <v>2</v>
      </c>
      <c r="L10" s="96">
        <f>IF(OR(F10="",H10=""),"",(H10+IF(F10&gt;H10,1,0)-F10-J10)*24)</f>
        <v>8</v>
      </c>
      <c r="N10" s="97"/>
    </row>
    <row r="11" spans="2:14" x14ac:dyDescent="0.4">
      <c r="B11" s="90">
        <v>5</v>
      </c>
      <c r="C11" s="91" t="s">
        <v>42</v>
      </c>
      <c r="D11" s="92" t="str">
        <f t="shared" si="0"/>
        <v>e</v>
      </c>
      <c r="E11" s="90" t="s">
        <v>16</v>
      </c>
      <c r="F11" s="93">
        <v>0.375</v>
      </c>
      <c r="G11" s="90" t="s">
        <v>17</v>
      </c>
      <c r="H11" s="93">
        <v>0.54166666666666663</v>
      </c>
      <c r="I11" s="94" t="s">
        <v>37</v>
      </c>
      <c r="J11" s="93">
        <v>0</v>
      </c>
      <c r="K11" s="95" t="s">
        <v>2</v>
      </c>
      <c r="L11" s="96">
        <f t="shared" ref="L11:L23" si="1">IF(OR(F11="",H11=""),"",(H11+IF(F11&gt;H11,1,0)-F11-J11)*24)</f>
        <v>3.9999999999999991</v>
      </c>
      <c r="N11" s="97"/>
    </row>
    <row r="12" spans="2:14" x14ac:dyDescent="0.4">
      <c r="B12" s="90">
        <v>6</v>
      </c>
      <c r="C12" s="91" t="s">
        <v>43</v>
      </c>
      <c r="D12" s="92" t="str">
        <f t="shared" si="0"/>
        <v>f</v>
      </c>
      <c r="E12" s="90" t="s">
        <v>16</v>
      </c>
      <c r="F12" s="93">
        <v>0.54166666666666663</v>
      </c>
      <c r="G12" s="90" t="s">
        <v>17</v>
      </c>
      <c r="H12" s="93">
        <v>0.77083333333333337</v>
      </c>
      <c r="I12" s="94" t="s">
        <v>37</v>
      </c>
      <c r="J12" s="93">
        <v>0</v>
      </c>
      <c r="K12" s="95" t="s">
        <v>2</v>
      </c>
      <c r="L12" s="96">
        <f>IF(OR(F12="",H12=""),"",(H12+IF(F12&gt;H12,1,0)-F12-J12)*24)</f>
        <v>5.5000000000000018</v>
      </c>
      <c r="N12" s="97"/>
    </row>
    <row r="13" spans="2:14" x14ac:dyDescent="0.4">
      <c r="B13" s="90">
        <v>7</v>
      </c>
      <c r="C13" s="91" t="s">
        <v>44</v>
      </c>
      <c r="D13" s="92" t="str">
        <f t="shared" si="0"/>
        <v>g</v>
      </c>
      <c r="E13" s="90" t="s">
        <v>16</v>
      </c>
      <c r="F13" s="93">
        <v>0.58333333333333337</v>
      </c>
      <c r="G13" s="90" t="s">
        <v>17</v>
      </c>
      <c r="H13" s="93">
        <v>0.83333333333333337</v>
      </c>
      <c r="I13" s="94" t="s">
        <v>37</v>
      </c>
      <c r="J13" s="93">
        <v>0</v>
      </c>
      <c r="K13" s="95" t="s">
        <v>2</v>
      </c>
      <c r="L13" s="96">
        <f t="shared" si="1"/>
        <v>6</v>
      </c>
      <c r="N13" s="97"/>
    </row>
    <row r="14" spans="2:14" x14ac:dyDescent="0.4">
      <c r="B14" s="90">
        <v>8</v>
      </c>
      <c r="C14" s="91" t="s">
        <v>45</v>
      </c>
      <c r="D14" s="92" t="str">
        <f t="shared" si="0"/>
        <v>h</v>
      </c>
      <c r="E14" s="90" t="s">
        <v>16</v>
      </c>
      <c r="F14" s="93">
        <v>0.66666666666666663</v>
      </c>
      <c r="G14" s="90" t="s">
        <v>17</v>
      </c>
      <c r="H14" s="93">
        <v>0</v>
      </c>
      <c r="I14" s="94" t="s">
        <v>37</v>
      </c>
      <c r="J14" s="93">
        <v>2.0833333333333332E-2</v>
      </c>
      <c r="K14" s="95" t="s">
        <v>2</v>
      </c>
      <c r="L14" s="96">
        <f t="shared" si="1"/>
        <v>7.5000000000000018</v>
      </c>
      <c r="N14" s="97" t="s">
        <v>245</v>
      </c>
    </row>
    <row r="15" spans="2:14" x14ac:dyDescent="0.4">
      <c r="B15" s="90">
        <v>9</v>
      </c>
      <c r="C15" s="91" t="s">
        <v>46</v>
      </c>
      <c r="D15" s="92" t="str">
        <f t="shared" si="0"/>
        <v>i</v>
      </c>
      <c r="E15" s="90" t="s">
        <v>16</v>
      </c>
      <c r="F15" s="93">
        <v>0</v>
      </c>
      <c r="G15" s="90" t="s">
        <v>17</v>
      </c>
      <c r="H15" s="93">
        <v>0.375</v>
      </c>
      <c r="I15" s="94" t="s">
        <v>37</v>
      </c>
      <c r="J15" s="93">
        <v>2.0833333333333332E-2</v>
      </c>
      <c r="K15" s="95" t="s">
        <v>2</v>
      </c>
      <c r="L15" s="96">
        <f t="shared" si="1"/>
        <v>8.5</v>
      </c>
      <c r="N15" s="97" t="s">
        <v>260</v>
      </c>
    </row>
    <row r="16" spans="2:14" x14ac:dyDescent="0.4">
      <c r="B16" s="90">
        <v>10</v>
      </c>
      <c r="C16" s="91" t="s">
        <v>47</v>
      </c>
      <c r="D16" s="92" t="str">
        <f t="shared" si="0"/>
        <v>j</v>
      </c>
      <c r="E16" s="90" t="s">
        <v>16</v>
      </c>
      <c r="F16" s="93"/>
      <c r="G16" s="90" t="s">
        <v>17</v>
      </c>
      <c r="H16" s="93"/>
      <c r="I16" s="94" t="s">
        <v>37</v>
      </c>
      <c r="J16" s="93">
        <v>0</v>
      </c>
      <c r="K16" s="95" t="s">
        <v>2</v>
      </c>
      <c r="L16" s="96" t="str">
        <f t="shared" si="1"/>
        <v/>
      </c>
      <c r="N16" s="97"/>
    </row>
    <row r="17" spans="2:14" x14ac:dyDescent="0.4">
      <c r="B17" s="90">
        <v>11</v>
      </c>
      <c r="C17" s="91" t="s">
        <v>48</v>
      </c>
      <c r="D17" s="92" t="str">
        <f t="shared" si="0"/>
        <v>k</v>
      </c>
      <c r="E17" s="90" t="s">
        <v>16</v>
      </c>
      <c r="F17" s="93"/>
      <c r="G17" s="90" t="s">
        <v>17</v>
      </c>
      <c r="H17" s="93"/>
      <c r="I17" s="94" t="s">
        <v>37</v>
      </c>
      <c r="J17" s="93">
        <v>0</v>
      </c>
      <c r="K17" s="95" t="s">
        <v>2</v>
      </c>
      <c r="L17" s="96" t="str">
        <f t="shared" si="1"/>
        <v/>
      </c>
      <c r="N17" s="97"/>
    </row>
    <row r="18" spans="2:14" x14ac:dyDescent="0.4">
      <c r="B18" s="90">
        <v>12</v>
      </c>
      <c r="C18" s="91" t="s">
        <v>49</v>
      </c>
      <c r="D18" s="92" t="str">
        <f t="shared" si="0"/>
        <v>l</v>
      </c>
      <c r="E18" s="90" t="s">
        <v>16</v>
      </c>
      <c r="F18" s="93"/>
      <c r="G18" s="90" t="s">
        <v>17</v>
      </c>
      <c r="H18" s="93"/>
      <c r="I18" s="94" t="s">
        <v>37</v>
      </c>
      <c r="J18" s="93">
        <v>0</v>
      </c>
      <c r="K18" s="95" t="s">
        <v>2</v>
      </c>
      <c r="L18" s="96" t="str">
        <f t="shared" si="1"/>
        <v/>
      </c>
      <c r="N18" s="97"/>
    </row>
    <row r="19" spans="2:14" x14ac:dyDescent="0.4">
      <c r="B19" s="90">
        <v>13</v>
      </c>
      <c r="C19" s="91" t="s">
        <v>50</v>
      </c>
      <c r="D19" s="92" t="str">
        <f t="shared" si="0"/>
        <v>m</v>
      </c>
      <c r="E19" s="90" t="s">
        <v>16</v>
      </c>
      <c r="F19" s="93"/>
      <c r="G19" s="90" t="s">
        <v>17</v>
      </c>
      <c r="H19" s="93"/>
      <c r="I19" s="94" t="s">
        <v>37</v>
      </c>
      <c r="J19" s="93">
        <v>0</v>
      </c>
      <c r="K19" s="95" t="s">
        <v>2</v>
      </c>
      <c r="L19" s="96" t="str">
        <f t="shared" si="1"/>
        <v/>
      </c>
      <c r="N19" s="97"/>
    </row>
    <row r="20" spans="2:14" x14ac:dyDescent="0.4">
      <c r="B20" s="90">
        <v>14</v>
      </c>
      <c r="C20" s="91" t="s">
        <v>51</v>
      </c>
      <c r="D20" s="92" t="str">
        <f t="shared" si="0"/>
        <v>n</v>
      </c>
      <c r="E20" s="90" t="s">
        <v>16</v>
      </c>
      <c r="F20" s="93"/>
      <c r="G20" s="90" t="s">
        <v>17</v>
      </c>
      <c r="H20" s="93"/>
      <c r="I20" s="94" t="s">
        <v>37</v>
      </c>
      <c r="J20" s="93">
        <v>0</v>
      </c>
      <c r="K20" s="95" t="s">
        <v>2</v>
      </c>
      <c r="L20" s="96" t="str">
        <f t="shared" si="1"/>
        <v/>
      </c>
      <c r="N20" s="97"/>
    </row>
    <row r="21" spans="2:14" x14ac:dyDescent="0.4">
      <c r="B21" s="90">
        <v>15</v>
      </c>
      <c r="C21" s="91" t="s">
        <v>52</v>
      </c>
      <c r="D21" s="92" t="str">
        <f t="shared" si="0"/>
        <v>o</v>
      </c>
      <c r="E21" s="90" t="s">
        <v>16</v>
      </c>
      <c r="F21" s="93"/>
      <c r="G21" s="90" t="s">
        <v>17</v>
      </c>
      <c r="H21" s="93"/>
      <c r="I21" s="94" t="s">
        <v>37</v>
      </c>
      <c r="J21" s="93">
        <v>0</v>
      </c>
      <c r="K21" s="95" t="s">
        <v>2</v>
      </c>
      <c r="L21" s="96" t="str">
        <f t="shared" si="1"/>
        <v/>
      </c>
      <c r="N21" s="97"/>
    </row>
    <row r="22" spans="2:14" x14ac:dyDescent="0.4">
      <c r="B22" s="90">
        <v>16</v>
      </c>
      <c r="C22" s="91" t="s">
        <v>53</v>
      </c>
      <c r="D22" s="92" t="str">
        <f t="shared" si="0"/>
        <v>p</v>
      </c>
      <c r="E22" s="90" t="s">
        <v>16</v>
      </c>
      <c r="F22" s="93"/>
      <c r="G22" s="90" t="s">
        <v>17</v>
      </c>
      <c r="H22" s="93"/>
      <c r="I22" s="94" t="s">
        <v>37</v>
      </c>
      <c r="J22" s="93">
        <v>0</v>
      </c>
      <c r="K22" s="95" t="s">
        <v>2</v>
      </c>
      <c r="L22" s="96" t="str">
        <f t="shared" si="1"/>
        <v/>
      </c>
      <c r="N22" s="97"/>
    </row>
    <row r="23" spans="2:14" x14ac:dyDescent="0.4">
      <c r="B23" s="90">
        <v>17</v>
      </c>
      <c r="C23" s="91" t="s">
        <v>54</v>
      </c>
      <c r="D23" s="92" t="str">
        <f t="shared" si="0"/>
        <v>q</v>
      </c>
      <c r="E23" s="90" t="s">
        <v>16</v>
      </c>
      <c r="F23" s="93"/>
      <c r="G23" s="90" t="s">
        <v>17</v>
      </c>
      <c r="H23" s="93"/>
      <c r="I23" s="94" t="s">
        <v>37</v>
      </c>
      <c r="J23" s="93">
        <v>0</v>
      </c>
      <c r="K23" s="95" t="s">
        <v>2</v>
      </c>
      <c r="L23" s="96" t="str">
        <f t="shared" si="1"/>
        <v/>
      </c>
      <c r="N23" s="97"/>
    </row>
    <row r="24" spans="2:14" x14ac:dyDescent="0.4">
      <c r="B24" s="90">
        <v>18</v>
      </c>
      <c r="C24" s="91" t="s">
        <v>55</v>
      </c>
      <c r="D24" s="92" t="str">
        <f t="shared" si="0"/>
        <v>r</v>
      </c>
      <c r="E24" s="90" t="s">
        <v>16</v>
      </c>
      <c r="F24" s="98"/>
      <c r="G24" s="90" t="s">
        <v>17</v>
      </c>
      <c r="H24" s="98"/>
      <c r="I24" s="94" t="s">
        <v>37</v>
      </c>
      <c r="J24" s="98"/>
      <c r="K24" s="95" t="s">
        <v>2</v>
      </c>
      <c r="L24" s="91">
        <v>1</v>
      </c>
      <c r="N24" s="97"/>
    </row>
    <row r="25" spans="2:14" x14ac:dyDescent="0.4">
      <c r="B25" s="90">
        <v>19</v>
      </c>
      <c r="C25" s="91" t="s">
        <v>56</v>
      </c>
      <c r="D25" s="92" t="str">
        <f t="shared" si="0"/>
        <v>s</v>
      </c>
      <c r="E25" s="90" t="s">
        <v>16</v>
      </c>
      <c r="F25" s="98"/>
      <c r="G25" s="90" t="s">
        <v>17</v>
      </c>
      <c r="H25" s="98"/>
      <c r="I25" s="94" t="s">
        <v>37</v>
      </c>
      <c r="J25" s="98"/>
      <c r="K25" s="95" t="s">
        <v>2</v>
      </c>
      <c r="L25" s="91">
        <v>2</v>
      </c>
      <c r="N25" s="97"/>
    </row>
    <row r="26" spans="2:14" x14ac:dyDescent="0.4">
      <c r="B26" s="90">
        <v>20</v>
      </c>
      <c r="C26" s="91" t="s">
        <v>57</v>
      </c>
      <c r="D26" s="92" t="str">
        <f t="shared" si="0"/>
        <v>t</v>
      </c>
      <c r="E26" s="90" t="s">
        <v>16</v>
      </c>
      <c r="F26" s="98"/>
      <c r="G26" s="90" t="s">
        <v>17</v>
      </c>
      <c r="H26" s="98"/>
      <c r="I26" s="94" t="s">
        <v>37</v>
      </c>
      <c r="J26" s="98"/>
      <c r="K26" s="95" t="s">
        <v>2</v>
      </c>
      <c r="L26" s="91">
        <v>3</v>
      </c>
      <c r="N26" s="97"/>
    </row>
    <row r="27" spans="2:14" x14ac:dyDescent="0.4">
      <c r="B27" s="90">
        <v>21</v>
      </c>
      <c r="C27" s="91" t="s">
        <v>58</v>
      </c>
      <c r="D27" s="92" t="str">
        <f t="shared" si="0"/>
        <v>u</v>
      </c>
      <c r="E27" s="90" t="s">
        <v>16</v>
      </c>
      <c r="F27" s="98"/>
      <c r="G27" s="90" t="s">
        <v>17</v>
      </c>
      <c r="H27" s="98"/>
      <c r="I27" s="94" t="s">
        <v>37</v>
      </c>
      <c r="J27" s="98"/>
      <c r="K27" s="95" t="s">
        <v>2</v>
      </c>
      <c r="L27" s="91">
        <v>4</v>
      </c>
      <c r="N27" s="97"/>
    </row>
    <row r="28" spans="2:14" x14ac:dyDescent="0.4">
      <c r="B28" s="90">
        <v>22</v>
      </c>
      <c r="C28" s="91" t="s">
        <v>59</v>
      </c>
      <c r="D28" s="92" t="str">
        <f t="shared" si="0"/>
        <v>v</v>
      </c>
      <c r="E28" s="90" t="s">
        <v>16</v>
      </c>
      <c r="F28" s="98"/>
      <c r="G28" s="90" t="s">
        <v>17</v>
      </c>
      <c r="H28" s="98"/>
      <c r="I28" s="94" t="s">
        <v>37</v>
      </c>
      <c r="J28" s="98"/>
      <c r="K28" s="95" t="s">
        <v>2</v>
      </c>
      <c r="L28" s="91">
        <v>5</v>
      </c>
      <c r="N28" s="97"/>
    </row>
    <row r="29" spans="2:14" x14ac:dyDescent="0.4">
      <c r="B29" s="90">
        <v>23</v>
      </c>
      <c r="C29" s="91" t="s">
        <v>60</v>
      </c>
      <c r="D29" s="92" t="str">
        <f t="shared" si="0"/>
        <v>w</v>
      </c>
      <c r="E29" s="90" t="s">
        <v>16</v>
      </c>
      <c r="F29" s="98"/>
      <c r="G29" s="90" t="s">
        <v>17</v>
      </c>
      <c r="H29" s="98"/>
      <c r="I29" s="94" t="s">
        <v>37</v>
      </c>
      <c r="J29" s="98"/>
      <c r="K29" s="95" t="s">
        <v>2</v>
      </c>
      <c r="L29" s="91">
        <v>6</v>
      </c>
      <c r="N29" s="97"/>
    </row>
    <row r="30" spans="2:14" x14ac:dyDescent="0.4">
      <c r="B30" s="90">
        <v>24</v>
      </c>
      <c r="C30" s="91" t="s">
        <v>61</v>
      </c>
      <c r="D30" s="92" t="str">
        <f t="shared" si="0"/>
        <v>x</v>
      </c>
      <c r="E30" s="90" t="s">
        <v>16</v>
      </c>
      <c r="F30" s="98"/>
      <c r="G30" s="90" t="s">
        <v>17</v>
      </c>
      <c r="H30" s="98"/>
      <c r="I30" s="94" t="s">
        <v>37</v>
      </c>
      <c r="J30" s="98"/>
      <c r="K30" s="95" t="s">
        <v>2</v>
      </c>
      <c r="L30" s="91">
        <v>7</v>
      </c>
      <c r="N30" s="97"/>
    </row>
    <row r="31" spans="2:14" x14ac:dyDescent="0.4">
      <c r="B31" s="90">
        <v>25</v>
      </c>
      <c r="C31" s="91" t="s">
        <v>62</v>
      </c>
      <c r="D31" s="92" t="str">
        <f t="shared" si="0"/>
        <v>y</v>
      </c>
      <c r="E31" s="90" t="s">
        <v>16</v>
      </c>
      <c r="F31" s="98"/>
      <c r="G31" s="90" t="s">
        <v>17</v>
      </c>
      <c r="H31" s="98"/>
      <c r="I31" s="94" t="s">
        <v>37</v>
      </c>
      <c r="J31" s="98"/>
      <c r="K31" s="95" t="s">
        <v>2</v>
      </c>
      <c r="L31" s="91">
        <v>8</v>
      </c>
      <c r="N31" s="97"/>
    </row>
    <row r="32" spans="2:14" x14ac:dyDescent="0.4">
      <c r="B32" s="90">
        <v>26</v>
      </c>
      <c r="C32" s="91" t="s">
        <v>63</v>
      </c>
      <c r="D32" s="92" t="str">
        <f t="shared" si="0"/>
        <v>z</v>
      </c>
      <c r="E32" s="90" t="s">
        <v>16</v>
      </c>
      <c r="F32" s="98"/>
      <c r="G32" s="90" t="s">
        <v>17</v>
      </c>
      <c r="H32" s="98"/>
      <c r="I32" s="94" t="s">
        <v>37</v>
      </c>
      <c r="J32" s="98"/>
      <c r="K32" s="95" t="s">
        <v>2</v>
      </c>
      <c r="L32" s="91">
        <v>1</v>
      </c>
      <c r="N32" s="97"/>
    </row>
    <row r="33" spans="2:14" x14ac:dyDescent="0.4">
      <c r="B33" s="90">
        <v>27</v>
      </c>
      <c r="C33" s="91" t="s">
        <v>61</v>
      </c>
      <c r="D33" s="92" t="str">
        <f t="shared" si="0"/>
        <v>x</v>
      </c>
      <c r="E33" s="90" t="s">
        <v>16</v>
      </c>
      <c r="F33" s="98"/>
      <c r="G33" s="90" t="s">
        <v>17</v>
      </c>
      <c r="H33" s="98"/>
      <c r="I33" s="94" t="s">
        <v>37</v>
      </c>
      <c r="J33" s="98"/>
      <c r="K33" s="95" t="s">
        <v>2</v>
      </c>
      <c r="L33" s="91">
        <v>2</v>
      </c>
      <c r="N33" s="97"/>
    </row>
    <row r="34" spans="2:14" x14ac:dyDescent="0.4">
      <c r="B34" s="90">
        <v>28</v>
      </c>
      <c r="C34" s="91" t="s">
        <v>64</v>
      </c>
      <c r="D34" s="92" t="str">
        <f t="shared" si="0"/>
        <v>aa</v>
      </c>
      <c r="E34" s="90" t="s">
        <v>16</v>
      </c>
      <c r="F34" s="98"/>
      <c r="G34" s="90" t="s">
        <v>17</v>
      </c>
      <c r="H34" s="98"/>
      <c r="I34" s="94" t="s">
        <v>37</v>
      </c>
      <c r="J34" s="98"/>
      <c r="K34" s="95" t="s">
        <v>2</v>
      </c>
      <c r="L34" s="91">
        <v>3</v>
      </c>
      <c r="N34" s="97"/>
    </row>
    <row r="35" spans="2:14" x14ac:dyDescent="0.4">
      <c r="B35" s="90">
        <v>29</v>
      </c>
      <c r="C35" s="91" t="s">
        <v>65</v>
      </c>
      <c r="D35" s="92" t="str">
        <f t="shared" si="0"/>
        <v>ab</v>
      </c>
      <c r="E35" s="90" t="s">
        <v>16</v>
      </c>
      <c r="F35" s="98"/>
      <c r="G35" s="90" t="s">
        <v>17</v>
      </c>
      <c r="H35" s="98"/>
      <c r="I35" s="94" t="s">
        <v>37</v>
      </c>
      <c r="J35" s="98"/>
      <c r="K35" s="95" t="s">
        <v>2</v>
      </c>
      <c r="L35" s="91">
        <v>4</v>
      </c>
      <c r="N35" s="97"/>
    </row>
    <row r="36" spans="2:14" x14ac:dyDescent="0.4">
      <c r="B36" s="90">
        <v>30</v>
      </c>
      <c r="C36" s="91" t="s">
        <v>66</v>
      </c>
      <c r="D36" s="92" t="str">
        <f t="shared" si="0"/>
        <v>ac</v>
      </c>
      <c r="E36" s="90" t="s">
        <v>16</v>
      </c>
      <c r="F36" s="98"/>
      <c r="G36" s="90" t="s">
        <v>17</v>
      </c>
      <c r="H36" s="98"/>
      <c r="I36" s="94" t="s">
        <v>37</v>
      </c>
      <c r="J36" s="98"/>
      <c r="K36" s="95" t="s">
        <v>2</v>
      </c>
      <c r="L36" s="91">
        <v>5</v>
      </c>
      <c r="N36" s="97"/>
    </row>
    <row r="37" spans="2:14" x14ac:dyDescent="0.4">
      <c r="B37" s="90">
        <v>31</v>
      </c>
      <c r="C37" s="91" t="s">
        <v>67</v>
      </c>
      <c r="D37" s="92" t="str">
        <f t="shared" si="0"/>
        <v>ad</v>
      </c>
      <c r="E37" s="90" t="s">
        <v>16</v>
      </c>
      <c r="F37" s="98"/>
      <c r="G37" s="90" t="s">
        <v>17</v>
      </c>
      <c r="H37" s="98"/>
      <c r="I37" s="94" t="s">
        <v>37</v>
      </c>
      <c r="J37" s="98"/>
      <c r="K37" s="95" t="s">
        <v>2</v>
      </c>
      <c r="L37" s="91">
        <v>6</v>
      </c>
      <c r="N37" s="97"/>
    </row>
    <row r="38" spans="2:14" x14ac:dyDescent="0.4">
      <c r="B38" s="90">
        <v>32</v>
      </c>
      <c r="C38" s="91" t="s">
        <v>68</v>
      </c>
      <c r="D38" s="92" t="str">
        <f t="shared" si="0"/>
        <v>ae</v>
      </c>
      <c r="E38" s="90" t="s">
        <v>16</v>
      </c>
      <c r="F38" s="98"/>
      <c r="G38" s="90" t="s">
        <v>17</v>
      </c>
      <c r="H38" s="98"/>
      <c r="I38" s="94" t="s">
        <v>37</v>
      </c>
      <c r="J38" s="98"/>
      <c r="K38" s="95" t="s">
        <v>2</v>
      </c>
      <c r="L38" s="91">
        <v>7</v>
      </c>
      <c r="N38" s="97"/>
    </row>
    <row r="39" spans="2:14" x14ac:dyDescent="0.4">
      <c r="B39" s="90">
        <v>33</v>
      </c>
      <c r="C39" s="91" t="s">
        <v>69</v>
      </c>
      <c r="D39" s="92" t="str">
        <f t="shared" si="0"/>
        <v>af</v>
      </c>
      <c r="E39" s="90" t="s">
        <v>16</v>
      </c>
      <c r="F39" s="98"/>
      <c r="G39" s="90" t="s">
        <v>17</v>
      </c>
      <c r="H39" s="98"/>
      <c r="I39" s="94" t="s">
        <v>37</v>
      </c>
      <c r="J39" s="98"/>
      <c r="K39" s="95" t="s">
        <v>2</v>
      </c>
      <c r="L39" s="91">
        <v>8</v>
      </c>
      <c r="N39" s="97"/>
    </row>
    <row r="40" spans="2:14" x14ac:dyDescent="0.4">
      <c r="B40" s="90">
        <v>34</v>
      </c>
      <c r="C40" s="99" t="s">
        <v>87</v>
      </c>
      <c r="D40" s="92"/>
      <c r="E40" s="90" t="s">
        <v>16</v>
      </c>
      <c r="F40" s="93">
        <v>0.29166666666666669</v>
      </c>
      <c r="G40" s="90" t="s">
        <v>17</v>
      </c>
      <c r="H40" s="93">
        <v>0.39583333333333331</v>
      </c>
      <c r="I40" s="94" t="s">
        <v>37</v>
      </c>
      <c r="J40" s="93">
        <v>0</v>
      </c>
      <c r="K40" s="95" t="s">
        <v>2</v>
      </c>
      <c r="L40" s="96">
        <f t="shared" ref="L40:L41" si="2">IF(OR(F40="",H40=""),"",(H40+IF(F40&gt;H40,1,0)-F40-J40)*24)</f>
        <v>2.4999999999999991</v>
      </c>
      <c r="N40" s="97"/>
    </row>
    <row r="41" spans="2:14" x14ac:dyDescent="0.4">
      <c r="B41" s="90"/>
      <c r="C41" s="100" t="s">
        <v>36</v>
      </c>
      <c r="D41" s="92"/>
      <c r="E41" s="90" t="s">
        <v>16</v>
      </c>
      <c r="F41" s="93">
        <v>0.6875</v>
      </c>
      <c r="G41" s="90" t="s">
        <v>17</v>
      </c>
      <c r="H41" s="93">
        <v>0.83333333333333337</v>
      </c>
      <c r="I41" s="94" t="s">
        <v>37</v>
      </c>
      <c r="J41" s="93">
        <v>0</v>
      </c>
      <c r="K41" s="95" t="s">
        <v>2</v>
      </c>
      <c r="L41" s="96">
        <f t="shared" si="2"/>
        <v>3.5000000000000009</v>
      </c>
      <c r="N41" s="97"/>
    </row>
    <row r="42" spans="2:14" x14ac:dyDescent="0.4">
      <c r="B42" s="90"/>
      <c r="C42" s="101" t="s">
        <v>36</v>
      </c>
      <c r="D42" s="92" t="str">
        <f>C40</f>
        <v>ag</v>
      </c>
      <c r="E42" s="90" t="s">
        <v>16</v>
      </c>
      <c r="F42" s="93" t="s">
        <v>36</v>
      </c>
      <c r="G42" s="90" t="s">
        <v>17</v>
      </c>
      <c r="H42" s="93" t="s">
        <v>36</v>
      </c>
      <c r="I42" s="94" t="s">
        <v>37</v>
      </c>
      <c r="J42" s="93" t="s">
        <v>36</v>
      </c>
      <c r="K42" s="95" t="s">
        <v>2</v>
      </c>
      <c r="L42" s="96">
        <f>IF(OR(L40="",L41=""),"",L40+L41)</f>
        <v>6</v>
      </c>
      <c r="N42" s="97" t="s">
        <v>223</v>
      </c>
    </row>
    <row r="43" spans="2:14" x14ac:dyDescent="0.4">
      <c r="B43" s="90"/>
      <c r="C43" s="99" t="s">
        <v>224</v>
      </c>
      <c r="D43" s="92"/>
      <c r="E43" s="90" t="s">
        <v>16</v>
      </c>
      <c r="F43" s="93"/>
      <c r="G43" s="90" t="s">
        <v>17</v>
      </c>
      <c r="H43" s="93"/>
      <c r="I43" s="94" t="s">
        <v>37</v>
      </c>
      <c r="J43" s="93">
        <v>0</v>
      </c>
      <c r="K43" s="95" t="s">
        <v>2</v>
      </c>
      <c r="L43" s="96" t="str">
        <f t="shared" ref="L43:L44" si="3">IF(OR(F43="",H43=""),"",(H43+IF(F43&gt;H43,1,0)-F43-J43)*24)</f>
        <v/>
      </c>
      <c r="N43" s="97"/>
    </row>
    <row r="44" spans="2:14" x14ac:dyDescent="0.4">
      <c r="B44" s="90">
        <v>35</v>
      </c>
      <c r="C44" s="100" t="s">
        <v>36</v>
      </c>
      <c r="D44" s="92"/>
      <c r="E44" s="90" t="s">
        <v>16</v>
      </c>
      <c r="F44" s="93"/>
      <c r="G44" s="90" t="s">
        <v>17</v>
      </c>
      <c r="H44" s="93"/>
      <c r="I44" s="94" t="s">
        <v>37</v>
      </c>
      <c r="J44" s="93">
        <v>0</v>
      </c>
      <c r="K44" s="95" t="s">
        <v>2</v>
      </c>
      <c r="L44" s="96" t="str">
        <f t="shared" si="3"/>
        <v/>
      </c>
      <c r="N44" s="97"/>
    </row>
    <row r="45" spans="2:14" x14ac:dyDescent="0.4">
      <c r="B45" s="90"/>
      <c r="C45" s="101" t="s">
        <v>36</v>
      </c>
      <c r="D45" s="92" t="str">
        <f>C43</f>
        <v>ah</v>
      </c>
      <c r="E45" s="90" t="s">
        <v>16</v>
      </c>
      <c r="F45" s="93" t="s">
        <v>36</v>
      </c>
      <c r="G45" s="90" t="s">
        <v>17</v>
      </c>
      <c r="H45" s="93" t="s">
        <v>36</v>
      </c>
      <c r="I45" s="94" t="s">
        <v>37</v>
      </c>
      <c r="J45" s="93" t="s">
        <v>36</v>
      </c>
      <c r="K45" s="95" t="s">
        <v>2</v>
      </c>
      <c r="L45" s="96" t="str">
        <f>IF(OR(L43="",L44=""),"",L43+L44)</f>
        <v/>
      </c>
      <c r="N45" s="97" t="s">
        <v>225</v>
      </c>
    </row>
    <row r="46" spans="2:14" x14ac:dyDescent="0.4">
      <c r="B46" s="90"/>
      <c r="C46" s="99" t="s">
        <v>226</v>
      </c>
      <c r="D46" s="92"/>
      <c r="E46" s="90" t="s">
        <v>16</v>
      </c>
      <c r="F46" s="93"/>
      <c r="G46" s="90" t="s">
        <v>17</v>
      </c>
      <c r="H46" s="93"/>
      <c r="I46" s="94" t="s">
        <v>37</v>
      </c>
      <c r="J46" s="93">
        <v>0</v>
      </c>
      <c r="K46" s="95" t="s">
        <v>2</v>
      </c>
      <c r="L46" s="96" t="str">
        <f t="shared" ref="L46:L47" si="4">IF(OR(F46="",H46=""),"",(H46+IF(F46&gt;H46,1,0)-F46-J46)*24)</f>
        <v/>
      </c>
      <c r="N46" s="97"/>
    </row>
    <row r="47" spans="2:14" x14ac:dyDescent="0.4">
      <c r="B47" s="90">
        <v>36</v>
      </c>
      <c r="C47" s="100" t="s">
        <v>36</v>
      </c>
      <c r="D47" s="92"/>
      <c r="E47" s="90" t="s">
        <v>16</v>
      </c>
      <c r="F47" s="93"/>
      <c r="G47" s="90" t="s">
        <v>17</v>
      </c>
      <c r="H47" s="93"/>
      <c r="I47" s="94" t="s">
        <v>37</v>
      </c>
      <c r="J47" s="93">
        <v>0</v>
      </c>
      <c r="K47" s="95" t="s">
        <v>2</v>
      </c>
      <c r="L47" s="96" t="str">
        <f t="shared" si="4"/>
        <v/>
      </c>
      <c r="N47" s="97"/>
    </row>
    <row r="48" spans="2:14" x14ac:dyDescent="0.4">
      <c r="B48" s="90"/>
      <c r="C48" s="101" t="s">
        <v>36</v>
      </c>
      <c r="D48" s="92" t="str">
        <f>C46</f>
        <v>ai</v>
      </c>
      <c r="E48" s="90" t="s">
        <v>16</v>
      </c>
      <c r="F48" s="93" t="s">
        <v>36</v>
      </c>
      <c r="G48" s="90" t="s">
        <v>17</v>
      </c>
      <c r="H48" s="93" t="s">
        <v>36</v>
      </c>
      <c r="I48" s="94" t="s">
        <v>37</v>
      </c>
      <c r="J48" s="93" t="s">
        <v>36</v>
      </c>
      <c r="K48" s="95" t="s">
        <v>2</v>
      </c>
      <c r="L48" s="96" t="str">
        <f>IF(OR(L46="",L47=""),"",L46+L47)</f>
        <v/>
      </c>
      <c r="N48" s="97" t="s">
        <v>225</v>
      </c>
    </row>
    <row r="50" spans="3:14" ht="50.25" customHeight="1" x14ac:dyDescent="0.4">
      <c r="C50" s="408" t="s">
        <v>227</v>
      </c>
      <c r="D50" s="408"/>
      <c r="E50" s="408"/>
      <c r="F50" s="408"/>
      <c r="G50" s="408"/>
      <c r="H50" s="408"/>
      <c r="I50" s="408"/>
      <c r="J50" s="408"/>
      <c r="K50" s="408"/>
      <c r="L50" s="408"/>
      <c r="M50" s="408"/>
      <c r="N50" s="408"/>
    </row>
    <row r="51" spans="3:14" ht="50.25" customHeight="1" x14ac:dyDescent="0.4">
      <c r="C51" s="408" t="s">
        <v>228</v>
      </c>
      <c r="D51" s="408"/>
      <c r="E51" s="408"/>
      <c r="F51" s="408"/>
      <c r="G51" s="408"/>
      <c r="H51" s="408"/>
      <c r="I51" s="408"/>
      <c r="J51" s="408"/>
      <c r="K51" s="408"/>
      <c r="L51" s="408"/>
      <c r="M51" s="408"/>
      <c r="N51" s="408"/>
    </row>
    <row r="52" spans="3:14" x14ac:dyDescent="0.4">
      <c r="C52" s="86" t="s">
        <v>229</v>
      </c>
      <c r="D52" s="86"/>
    </row>
    <row r="53" spans="3:14" x14ac:dyDescent="0.4">
      <c r="C53" s="86" t="s">
        <v>230</v>
      </c>
      <c r="D53" s="86"/>
    </row>
  </sheetData>
  <sheetProtection insertRows="0" deleteRows="0"/>
  <mergeCells count="4">
    <mergeCell ref="F5:L5"/>
    <mergeCell ref="N5:N6"/>
    <mergeCell ref="C50:N50"/>
    <mergeCell ref="C51:N51"/>
  </mergeCells>
  <phoneticPr fontId="2"/>
  <printOptions horizontalCentered="1"/>
  <pageMargins left="0.70866141732283472" right="0.70866141732283472" top="0.55118110236220474" bottom="0.35433070866141736" header="0.31496062992125984" footer="0.31496062992125984"/>
  <pageSetup paperSize="9" scale="5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pageSetUpPr fitToPage="1"/>
  </sheetPr>
  <dimension ref="B1:BB120"/>
  <sheetViews>
    <sheetView view="pageBreakPreview" zoomScaleNormal="100" zoomScaleSheetLayoutView="100" workbookViewId="0">
      <selection activeCell="M1" sqref="M1"/>
    </sheetView>
  </sheetViews>
  <sheetFormatPr defaultRowHeight="18.75" x14ac:dyDescent="0.4"/>
  <cols>
    <col min="1" max="1" width="1.375" style="20" customWidth="1"/>
    <col min="2" max="3" width="9" style="20"/>
    <col min="4" max="4" width="40.625" style="20" customWidth="1"/>
    <col min="5" max="16384" width="9" style="20"/>
  </cols>
  <sheetData>
    <row r="1" spans="2:11" x14ac:dyDescent="0.4">
      <c r="B1" s="20" t="s">
        <v>91</v>
      </c>
      <c r="D1" s="46"/>
      <c r="E1" s="46"/>
      <c r="F1" s="46"/>
    </row>
    <row r="2" spans="2:11" s="48" customFormat="1" ht="20.25" customHeight="1" x14ac:dyDescent="0.4">
      <c r="B2" s="47" t="s">
        <v>209</v>
      </c>
      <c r="C2" s="47"/>
      <c r="D2" s="46"/>
      <c r="E2" s="46"/>
      <c r="F2" s="46"/>
    </row>
    <row r="3" spans="2:11" s="48" customFormat="1" ht="20.25" customHeight="1" x14ac:dyDescent="0.4">
      <c r="B3" s="47"/>
      <c r="C3" s="47"/>
      <c r="D3" s="46"/>
      <c r="E3" s="46"/>
      <c r="F3" s="46"/>
    </row>
    <row r="4" spans="2:11" s="53" customFormat="1" ht="20.25" customHeight="1" x14ac:dyDescent="0.4">
      <c r="B4" s="80"/>
      <c r="C4" s="46" t="s">
        <v>212</v>
      </c>
      <c r="D4" s="46"/>
      <c r="F4" s="409" t="s">
        <v>213</v>
      </c>
      <c r="G4" s="409"/>
      <c r="H4" s="409"/>
      <c r="I4" s="409"/>
      <c r="J4" s="409"/>
      <c r="K4" s="409"/>
    </row>
    <row r="5" spans="2:11" s="53" customFormat="1" ht="20.25" customHeight="1" x14ac:dyDescent="0.4">
      <c r="B5" s="81"/>
      <c r="C5" s="46" t="s">
        <v>214</v>
      </c>
      <c r="D5" s="46"/>
      <c r="F5" s="409"/>
      <c r="G5" s="409"/>
      <c r="H5" s="409"/>
      <c r="I5" s="409"/>
      <c r="J5" s="409"/>
      <c r="K5" s="409"/>
    </row>
    <row r="6" spans="2:11" s="48" customFormat="1" ht="20.25" customHeight="1" x14ac:dyDescent="0.4">
      <c r="B6" s="50" t="s">
        <v>204</v>
      </c>
      <c r="C6" s="46"/>
      <c r="D6" s="46"/>
      <c r="E6" s="49"/>
      <c r="F6" s="51"/>
    </row>
    <row r="7" spans="2:11" s="48" customFormat="1" ht="20.25" customHeight="1" x14ac:dyDescent="0.4">
      <c r="B7" s="47"/>
      <c r="C7" s="47"/>
      <c r="D7" s="46"/>
      <c r="E7" s="49"/>
      <c r="F7" s="51"/>
    </row>
    <row r="8" spans="2:11" s="48" customFormat="1" ht="20.25" customHeight="1" x14ac:dyDescent="0.4">
      <c r="B8" s="46" t="s">
        <v>92</v>
      </c>
      <c r="C8" s="47"/>
      <c r="D8" s="46"/>
      <c r="E8" s="49"/>
      <c r="F8" s="51"/>
    </row>
    <row r="9" spans="2:11" s="48" customFormat="1" ht="20.25" customHeight="1" x14ac:dyDescent="0.4">
      <c r="B9" s="47"/>
      <c r="C9" s="47"/>
      <c r="D9" s="46"/>
      <c r="E9" s="46"/>
      <c r="F9" s="46"/>
    </row>
    <row r="10" spans="2:11" s="48" customFormat="1" ht="20.25" customHeight="1" x14ac:dyDescent="0.4">
      <c r="B10" s="46" t="s">
        <v>248</v>
      </c>
      <c r="C10" s="47"/>
      <c r="D10" s="46"/>
      <c r="E10" s="46"/>
      <c r="F10" s="46"/>
    </row>
    <row r="11" spans="2:11" s="48" customFormat="1" ht="20.25" customHeight="1" x14ac:dyDescent="0.4">
      <c r="B11" s="46"/>
      <c r="C11" s="47"/>
      <c r="D11" s="46"/>
    </row>
    <row r="12" spans="2:11" s="48" customFormat="1" ht="20.25" customHeight="1" x14ac:dyDescent="0.4">
      <c r="B12" s="46" t="s">
        <v>257</v>
      </c>
      <c r="C12" s="47"/>
      <c r="D12" s="46"/>
    </row>
    <row r="13" spans="2:11" s="48" customFormat="1" ht="20.25" customHeight="1" x14ac:dyDescent="0.4">
      <c r="B13" s="46"/>
      <c r="C13" s="47"/>
      <c r="D13" s="46"/>
    </row>
    <row r="14" spans="2:11" s="48" customFormat="1" ht="20.25" customHeight="1" x14ac:dyDescent="0.4">
      <c r="B14" s="46" t="s">
        <v>249</v>
      </c>
      <c r="C14" s="47"/>
      <c r="D14" s="46"/>
    </row>
    <row r="15" spans="2:11" s="48" customFormat="1" ht="20.25" customHeight="1" x14ac:dyDescent="0.4">
      <c r="B15" s="46"/>
      <c r="C15" s="47"/>
      <c r="D15" s="46"/>
    </row>
    <row r="16" spans="2:11" s="48" customFormat="1" ht="20.25" customHeight="1" x14ac:dyDescent="0.4">
      <c r="B16" s="46" t="s">
        <v>276</v>
      </c>
      <c r="C16" s="47"/>
      <c r="D16" s="46"/>
    </row>
    <row r="17" spans="2:4" s="48" customFormat="1" ht="20.25" customHeight="1" x14ac:dyDescent="0.4">
      <c r="B17" s="46" t="s">
        <v>275</v>
      </c>
      <c r="C17" s="47"/>
      <c r="D17" s="46"/>
    </row>
    <row r="18" spans="2:4" s="48" customFormat="1" ht="20.25" customHeight="1" x14ac:dyDescent="0.4">
      <c r="B18" s="46"/>
      <c r="C18" s="47"/>
      <c r="D18" s="46"/>
    </row>
    <row r="19" spans="2:4" s="48" customFormat="1" ht="20.25" customHeight="1" x14ac:dyDescent="0.4">
      <c r="B19" s="46" t="s">
        <v>277</v>
      </c>
      <c r="C19" s="47"/>
      <c r="D19" s="46"/>
    </row>
    <row r="20" spans="2:4" s="48" customFormat="1" ht="20.25" customHeight="1" x14ac:dyDescent="0.4">
      <c r="B20" s="46" t="s">
        <v>193</v>
      </c>
      <c r="C20" s="47"/>
      <c r="D20" s="46"/>
    </row>
    <row r="21" spans="2:4" s="48" customFormat="1" ht="20.25" customHeight="1" x14ac:dyDescent="0.4">
      <c r="B21" s="46" t="s">
        <v>194</v>
      </c>
      <c r="C21" s="47"/>
      <c r="D21" s="46"/>
    </row>
    <row r="22" spans="2:4" s="48" customFormat="1" ht="20.25" customHeight="1" x14ac:dyDescent="0.4">
      <c r="B22" s="46"/>
      <c r="C22" s="47"/>
      <c r="D22" s="46"/>
    </row>
    <row r="23" spans="2:4" s="48" customFormat="1" ht="20.25" customHeight="1" x14ac:dyDescent="0.4">
      <c r="B23" s="46" t="s">
        <v>278</v>
      </c>
      <c r="C23" s="47"/>
      <c r="D23" s="46"/>
    </row>
    <row r="24" spans="2:4" s="48" customFormat="1" ht="20.25" customHeight="1" x14ac:dyDescent="0.4">
      <c r="B24" s="46" t="s">
        <v>195</v>
      </c>
      <c r="C24" s="47"/>
      <c r="D24" s="46"/>
    </row>
    <row r="25" spans="2:4" s="48" customFormat="1" ht="20.25" customHeight="1" x14ac:dyDescent="0.4">
      <c r="B25" s="46" t="s">
        <v>196</v>
      </c>
      <c r="C25" s="47"/>
      <c r="D25" s="46"/>
    </row>
    <row r="26" spans="2:4" s="48" customFormat="1" ht="20.25" customHeight="1" x14ac:dyDescent="0.4">
      <c r="B26" s="46" t="s">
        <v>197</v>
      </c>
      <c r="C26" s="47"/>
      <c r="D26" s="46"/>
    </row>
    <row r="27" spans="2:4" s="48" customFormat="1" ht="20.25" customHeight="1" x14ac:dyDescent="0.4">
      <c r="B27" s="46"/>
      <c r="C27" s="46"/>
      <c r="D27" s="46"/>
    </row>
    <row r="28" spans="2:4" s="48" customFormat="1" ht="17.25" customHeight="1" x14ac:dyDescent="0.4">
      <c r="B28" s="46" t="s">
        <v>279</v>
      </c>
      <c r="C28" s="46"/>
      <c r="D28" s="46"/>
    </row>
    <row r="29" spans="2:4" s="48" customFormat="1" ht="17.25" customHeight="1" x14ac:dyDescent="0.4">
      <c r="B29" s="46" t="s">
        <v>192</v>
      </c>
      <c r="C29" s="46"/>
      <c r="D29" s="46"/>
    </row>
    <row r="30" spans="2:4" s="48" customFormat="1" ht="17.25" customHeight="1" x14ac:dyDescent="0.4">
      <c r="B30" s="46"/>
      <c r="C30" s="46"/>
      <c r="D30" s="46"/>
    </row>
    <row r="31" spans="2:4" s="48" customFormat="1" ht="17.25" customHeight="1" x14ac:dyDescent="0.4">
      <c r="B31" s="46"/>
      <c r="C31" s="22" t="s">
        <v>20</v>
      </c>
      <c r="D31" s="22" t="s">
        <v>3</v>
      </c>
    </row>
    <row r="32" spans="2:4" s="48" customFormat="1" ht="17.25" customHeight="1" x14ac:dyDescent="0.4">
      <c r="B32" s="46"/>
      <c r="C32" s="22">
        <v>1</v>
      </c>
      <c r="D32" s="52" t="s">
        <v>70</v>
      </c>
    </row>
    <row r="33" spans="2:25" s="48" customFormat="1" ht="17.25" customHeight="1" x14ac:dyDescent="0.4">
      <c r="B33" s="46"/>
      <c r="C33" s="22">
        <v>2</v>
      </c>
      <c r="D33" s="52" t="s">
        <v>101</v>
      </c>
    </row>
    <row r="34" spans="2:25" s="48" customFormat="1" ht="17.25" customHeight="1" x14ac:dyDescent="0.4">
      <c r="B34" s="46"/>
      <c r="C34" s="22">
        <v>3</v>
      </c>
      <c r="D34" s="52" t="s">
        <v>102</v>
      </c>
    </row>
    <row r="35" spans="2:25" s="48" customFormat="1" ht="17.25" customHeight="1" x14ac:dyDescent="0.4">
      <c r="B35" s="46"/>
      <c r="C35" s="22">
        <v>4</v>
      </c>
      <c r="D35" s="52" t="s">
        <v>103</v>
      </c>
    </row>
    <row r="36" spans="2:25" s="48" customFormat="1" ht="17.25" customHeight="1" x14ac:dyDescent="0.4">
      <c r="B36" s="46"/>
      <c r="C36" s="22">
        <v>5</v>
      </c>
      <c r="D36" s="52" t="s">
        <v>104</v>
      </c>
    </row>
    <row r="37" spans="2:25" s="48" customFormat="1" ht="17.25" customHeight="1" x14ac:dyDescent="0.4">
      <c r="B37" s="46"/>
      <c r="C37" s="22">
        <v>6</v>
      </c>
      <c r="D37" s="52" t="s">
        <v>105</v>
      </c>
    </row>
    <row r="38" spans="2:25" s="48" customFormat="1" ht="17.25" customHeight="1" x14ac:dyDescent="0.4">
      <c r="B38" s="46"/>
      <c r="C38" s="22">
        <v>7</v>
      </c>
      <c r="D38" s="52" t="s">
        <v>106</v>
      </c>
    </row>
    <row r="39" spans="2:25" s="48" customFormat="1" ht="17.25" customHeight="1" x14ac:dyDescent="0.4">
      <c r="B39" s="46"/>
      <c r="C39" s="22">
        <v>8</v>
      </c>
      <c r="D39" s="52" t="s">
        <v>71</v>
      </c>
    </row>
    <row r="40" spans="2:25" s="48" customFormat="1" ht="17.25" customHeight="1" x14ac:dyDescent="0.4">
      <c r="B40" s="46"/>
      <c r="C40" s="49"/>
      <c r="D40" s="51"/>
    </row>
    <row r="41" spans="2:25" s="48" customFormat="1" ht="17.25" customHeight="1" x14ac:dyDescent="0.4">
      <c r="B41" s="46" t="s">
        <v>280</v>
      </c>
      <c r="C41" s="46"/>
      <c r="D41" s="46"/>
      <c r="E41" s="53"/>
      <c r="F41" s="53"/>
    </row>
    <row r="42" spans="2:25" s="48" customFormat="1" ht="17.25" customHeight="1" x14ac:dyDescent="0.4">
      <c r="B42" s="46" t="s">
        <v>93</v>
      </c>
      <c r="C42" s="46"/>
      <c r="D42" s="46"/>
      <c r="E42" s="53"/>
      <c r="F42" s="53"/>
    </row>
    <row r="43" spans="2:25" s="48" customFormat="1" ht="17.25" customHeight="1" x14ac:dyDescent="0.4">
      <c r="B43" s="46"/>
      <c r="C43" s="46"/>
      <c r="D43" s="46"/>
      <c r="E43" s="53"/>
      <c r="F43" s="53"/>
      <c r="G43" s="54"/>
      <c r="H43" s="54"/>
      <c r="J43" s="54"/>
      <c r="K43" s="54"/>
      <c r="L43" s="54"/>
      <c r="M43" s="54"/>
      <c r="N43" s="54"/>
      <c r="O43" s="54"/>
      <c r="R43" s="54"/>
      <c r="S43" s="54"/>
      <c r="T43" s="54"/>
      <c r="W43" s="54"/>
      <c r="X43" s="54"/>
      <c r="Y43" s="54"/>
    </row>
    <row r="44" spans="2:25" s="48" customFormat="1" ht="17.25" customHeight="1" x14ac:dyDescent="0.4">
      <c r="B44" s="46"/>
      <c r="C44" s="22" t="s">
        <v>4</v>
      </c>
      <c r="D44" s="22" t="s">
        <v>5</v>
      </c>
      <c r="E44" s="53"/>
      <c r="F44" s="53"/>
      <c r="G44" s="54"/>
      <c r="H44" s="54"/>
      <c r="J44" s="54"/>
      <c r="K44" s="54"/>
      <c r="L44" s="54"/>
      <c r="M44" s="54"/>
      <c r="N44" s="54"/>
      <c r="O44" s="54"/>
      <c r="R44" s="54"/>
      <c r="S44" s="54"/>
      <c r="T44" s="54"/>
      <c r="W44" s="54"/>
      <c r="X44" s="54"/>
      <c r="Y44" s="54"/>
    </row>
    <row r="45" spans="2:25" s="48" customFormat="1" ht="17.25" customHeight="1" x14ac:dyDescent="0.4">
      <c r="B45" s="46"/>
      <c r="C45" s="22" t="s">
        <v>6</v>
      </c>
      <c r="D45" s="52" t="s">
        <v>94</v>
      </c>
      <c r="E45" s="53"/>
      <c r="F45" s="53"/>
      <c r="G45" s="54"/>
      <c r="H45" s="54"/>
      <c r="J45" s="54"/>
      <c r="K45" s="54"/>
      <c r="L45" s="54"/>
      <c r="M45" s="54"/>
      <c r="N45" s="54"/>
      <c r="O45" s="54"/>
      <c r="R45" s="54"/>
      <c r="S45" s="54"/>
      <c r="T45" s="54"/>
      <c r="W45" s="54"/>
      <c r="X45" s="54"/>
      <c r="Y45" s="54"/>
    </row>
    <row r="46" spans="2:25" s="48" customFormat="1" ht="17.25" customHeight="1" x14ac:dyDescent="0.4">
      <c r="B46" s="46"/>
      <c r="C46" s="22" t="s">
        <v>7</v>
      </c>
      <c r="D46" s="52" t="s">
        <v>95</v>
      </c>
      <c r="E46" s="53"/>
      <c r="F46" s="53"/>
      <c r="G46" s="54"/>
      <c r="H46" s="54"/>
      <c r="J46" s="54"/>
      <c r="K46" s="54"/>
      <c r="L46" s="54"/>
      <c r="M46" s="54"/>
      <c r="N46" s="54"/>
      <c r="O46" s="54"/>
      <c r="R46" s="54"/>
      <c r="S46" s="54"/>
      <c r="T46" s="54"/>
      <c r="W46" s="54"/>
      <c r="X46" s="54"/>
      <c r="Y46" s="54"/>
    </row>
    <row r="47" spans="2:25" s="48" customFormat="1" ht="17.25" customHeight="1" x14ac:dyDescent="0.4">
      <c r="B47" s="46"/>
      <c r="C47" s="22" t="s">
        <v>8</v>
      </c>
      <c r="D47" s="52" t="s">
        <v>96</v>
      </c>
      <c r="E47" s="53"/>
      <c r="F47" s="53"/>
      <c r="G47" s="54"/>
      <c r="H47" s="54"/>
      <c r="J47" s="54"/>
      <c r="K47" s="54"/>
      <c r="L47" s="54"/>
      <c r="M47" s="54"/>
      <c r="N47" s="54"/>
      <c r="O47" s="54"/>
      <c r="R47" s="54"/>
      <c r="S47" s="54"/>
      <c r="T47" s="54"/>
      <c r="W47" s="54"/>
      <c r="X47" s="54"/>
      <c r="Y47" s="54"/>
    </row>
    <row r="48" spans="2:25" s="48" customFormat="1" ht="17.25" customHeight="1" x14ac:dyDescent="0.4">
      <c r="B48" s="46"/>
      <c r="C48" s="22" t="s">
        <v>9</v>
      </c>
      <c r="D48" s="52" t="s">
        <v>205</v>
      </c>
      <c r="E48" s="53"/>
      <c r="F48" s="53"/>
      <c r="G48" s="54"/>
      <c r="H48" s="54"/>
      <c r="J48" s="54"/>
      <c r="K48" s="54"/>
      <c r="L48" s="54"/>
      <c r="M48" s="54"/>
      <c r="N48" s="54"/>
      <c r="O48" s="54"/>
      <c r="R48" s="54"/>
      <c r="S48" s="54"/>
      <c r="T48" s="54"/>
      <c r="W48" s="54"/>
      <c r="X48" s="54"/>
      <c r="Y48" s="54"/>
    </row>
    <row r="49" spans="2:51" s="48" customFormat="1" ht="17.25" customHeight="1" x14ac:dyDescent="0.4">
      <c r="B49" s="46"/>
      <c r="C49" s="46"/>
      <c r="D49" s="46"/>
      <c r="E49" s="53"/>
      <c r="F49" s="53"/>
      <c r="G49" s="54"/>
      <c r="H49" s="54"/>
      <c r="J49" s="54"/>
      <c r="K49" s="54"/>
      <c r="L49" s="54"/>
      <c r="M49" s="54"/>
      <c r="N49" s="54"/>
      <c r="O49" s="54"/>
      <c r="R49" s="54"/>
      <c r="S49" s="54"/>
      <c r="T49" s="54"/>
      <c r="W49" s="54"/>
      <c r="X49" s="54"/>
      <c r="Y49" s="54"/>
    </row>
    <row r="50" spans="2:51" s="48" customFormat="1" ht="17.25" customHeight="1" x14ac:dyDescent="0.4">
      <c r="B50" s="46"/>
      <c r="C50" s="55" t="s">
        <v>10</v>
      </c>
      <c r="D50" s="46"/>
      <c r="E50" s="53"/>
      <c r="F50" s="53"/>
      <c r="G50" s="54"/>
      <c r="H50" s="54"/>
      <c r="J50" s="54"/>
      <c r="K50" s="54"/>
      <c r="L50" s="54"/>
      <c r="M50" s="54"/>
      <c r="N50" s="54"/>
      <c r="O50" s="54"/>
      <c r="R50" s="54"/>
      <c r="S50" s="54"/>
      <c r="T50" s="54"/>
      <c r="W50" s="54"/>
      <c r="X50" s="54"/>
      <c r="Y50" s="54"/>
    </row>
    <row r="51" spans="2:51" s="48" customFormat="1" ht="17.25" customHeight="1" x14ac:dyDescent="0.4">
      <c r="B51" s="53"/>
      <c r="C51" s="46" t="s">
        <v>97</v>
      </c>
      <c r="D51" s="53"/>
      <c r="E51" s="53"/>
      <c r="F51" s="55"/>
      <c r="G51" s="54"/>
      <c r="H51" s="54"/>
      <c r="J51" s="54"/>
      <c r="K51" s="54"/>
      <c r="L51" s="54"/>
      <c r="M51" s="54"/>
      <c r="N51" s="54"/>
      <c r="O51" s="54"/>
      <c r="R51" s="54"/>
      <c r="S51" s="54"/>
      <c r="T51" s="54"/>
      <c r="W51" s="54"/>
      <c r="X51" s="54"/>
      <c r="Y51" s="54"/>
    </row>
    <row r="52" spans="2:51" s="48" customFormat="1" ht="17.25" customHeight="1" x14ac:dyDescent="0.4">
      <c r="B52" s="53"/>
      <c r="C52" s="46" t="s">
        <v>206</v>
      </c>
      <c r="D52" s="53"/>
      <c r="E52" s="53"/>
      <c r="F52" s="46"/>
      <c r="G52" s="54"/>
      <c r="H52" s="54"/>
      <c r="J52" s="54"/>
      <c r="K52" s="54"/>
      <c r="L52" s="54"/>
      <c r="M52" s="54"/>
      <c r="N52" s="54"/>
      <c r="O52" s="54"/>
      <c r="R52" s="54"/>
      <c r="S52" s="54"/>
      <c r="T52" s="54"/>
      <c r="W52" s="54"/>
      <c r="X52" s="54"/>
      <c r="Y52" s="54"/>
    </row>
    <row r="53" spans="2:51" s="48" customFormat="1" ht="17.25" customHeight="1" x14ac:dyDescent="0.4">
      <c r="B53" s="46"/>
      <c r="C53" s="46"/>
      <c r="D53" s="46"/>
      <c r="E53" s="55"/>
      <c r="F53" s="54"/>
      <c r="G53" s="54"/>
      <c r="H53" s="54"/>
      <c r="J53" s="54"/>
      <c r="K53" s="54"/>
      <c r="L53" s="54"/>
      <c r="M53" s="54"/>
      <c r="N53" s="54"/>
      <c r="O53" s="54"/>
      <c r="R53" s="54"/>
      <c r="S53" s="54"/>
      <c r="T53" s="54"/>
      <c r="W53" s="54"/>
      <c r="X53" s="54"/>
      <c r="Y53" s="54"/>
    </row>
    <row r="54" spans="2:51" s="48" customFormat="1" ht="17.25" customHeight="1" x14ac:dyDescent="0.4">
      <c r="B54" s="46" t="s">
        <v>281</v>
      </c>
      <c r="C54" s="46"/>
      <c r="D54" s="46"/>
    </row>
    <row r="55" spans="2:51" s="48" customFormat="1" ht="17.25" customHeight="1" x14ac:dyDescent="0.4">
      <c r="B55" s="46" t="s">
        <v>198</v>
      </c>
      <c r="C55" s="46"/>
      <c r="D55" s="46"/>
      <c r="AH55" s="21"/>
      <c r="AI55" s="21"/>
      <c r="AJ55" s="21"/>
      <c r="AK55" s="21"/>
      <c r="AL55" s="21"/>
      <c r="AM55" s="21"/>
      <c r="AN55" s="21"/>
      <c r="AO55" s="21"/>
      <c r="AP55" s="21"/>
      <c r="AQ55" s="21"/>
      <c r="AR55" s="21"/>
      <c r="AS55" s="21"/>
    </row>
    <row r="56" spans="2:51" s="48" customFormat="1" ht="17.25" customHeight="1" x14ac:dyDescent="0.4">
      <c r="B56" s="56" t="s">
        <v>199</v>
      </c>
      <c r="C56" s="53"/>
      <c r="D56" s="53"/>
      <c r="E56" s="57"/>
      <c r="F56" s="57"/>
      <c r="G56" s="57"/>
      <c r="H56" s="57"/>
      <c r="I56" s="57"/>
      <c r="J56" s="57"/>
      <c r="K56" s="57"/>
      <c r="L56" s="57"/>
      <c r="M56" s="57"/>
      <c r="N56" s="57"/>
      <c r="O56" s="58"/>
      <c r="P56" s="58"/>
      <c r="Q56" s="57"/>
      <c r="R56" s="58"/>
      <c r="S56" s="57"/>
      <c r="T56" s="57"/>
      <c r="U56" s="58"/>
      <c r="V56" s="21"/>
      <c r="W56" s="21"/>
      <c r="X56" s="21"/>
      <c r="Y56" s="57"/>
      <c r="Z56" s="57"/>
      <c r="AA56" s="57"/>
      <c r="AB56" s="57"/>
      <c r="AC56" s="21"/>
      <c r="AD56" s="57"/>
      <c r="AE56" s="58"/>
      <c r="AF56" s="58"/>
      <c r="AG56" s="58"/>
      <c r="AH56" s="58"/>
      <c r="AI56" s="59"/>
      <c r="AJ56" s="58"/>
      <c r="AK56" s="58"/>
      <c r="AL56" s="58"/>
      <c r="AM56" s="58"/>
      <c r="AN56" s="58"/>
      <c r="AO56" s="58"/>
      <c r="AP56" s="58"/>
      <c r="AQ56" s="58"/>
      <c r="AR56" s="58"/>
      <c r="AS56" s="58"/>
      <c r="AT56" s="58"/>
      <c r="AU56" s="58"/>
      <c r="AV56" s="58"/>
      <c r="AW56" s="58"/>
      <c r="AX56" s="58"/>
      <c r="AY56" s="59"/>
    </row>
    <row r="57" spans="2:51" s="48" customFormat="1" ht="17.25" customHeight="1" x14ac:dyDescent="0.4">
      <c r="B57" s="56" t="s">
        <v>200</v>
      </c>
      <c r="C57" s="53"/>
      <c r="D57" s="53"/>
      <c r="E57" s="57"/>
      <c r="F57" s="57"/>
      <c r="G57" s="57"/>
      <c r="H57" s="57"/>
      <c r="I57" s="57"/>
      <c r="J57" s="57"/>
      <c r="K57" s="57"/>
      <c r="L57" s="57"/>
      <c r="M57" s="57"/>
      <c r="N57" s="57"/>
      <c r="O57" s="58"/>
      <c r="P57" s="58"/>
      <c r="Q57" s="57"/>
      <c r="R57" s="58"/>
      <c r="S57" s="57"/>
      <c r="T57" s="57"/>
      <c r="U57" s="58"/>
      <c r="V57" s="21"/>
      <c r="W57" s="21"/>
      <c r="X57" s="21"/>
      <c r="Y57" s="57"/>
      <c r="Z57" s="57"/>
      <c r="AA57" s="57"/>
      <c r="AB57" s="57"/>
      <c r="AC57" s="21"/>
      <c r="AD57" s="57"/>
      <c r="AE57" s="58"/>
      <c r="AF57" s="58"/>
      <c r="AG57" s="58"/>
      <c r="AH57" s="58"/>
      <c r="AI57" s="59"/>
      <c r="AJ57" s="58"/>
      <c r="AK57" s="58"/>
      <c r="AL57" s="58"/>
      <c r="AM57" s="58"/>
      <c r="AN57" s="58"/>
      <c r="AO57" s="58"/>
      <c r="AP57" s="58"/>
      <c r="AQ57" s="58"/>
      <c r="AR57" s="58"/>
      <c r="AS57" s="58"/>
      <c r="AT57" s="58"/>
      <c r="AU57" s="58"/>
      <c r="AV57" s="58"/>
      <c r="AW57" s="58"/>
      <c r="AX57" s="58"/>
      <c r="AY57" s="59"/>
    </row>
    <row r="58" spans="2:51" s="48" customFormat="1" ht="17.25" customHeight="1" x14ac:dyDescent="0.4">
      <c r="F58" s="21"/>
    </row>
    <row r="59" spans="2:51" s="48" customFormat="1" ht="17.25" customHeight="1" x14ac:dyDescent="0.4">
      <c r="B59" s="46" t="s">
        <v>282</v>
      </c>
      <c r="C59" s="46"/>
    </row>
    <row r="60" spans="2:51" s="48" customFormat="1" ht="17.25" customHeight="1" x14ac:dyDescent="0.4">
      <c r="B60" s="46"/>
      <c r="C60" s="46"/>
    </row>
    <row r="61" spans="2:51" s="48" customFormat="1" ht="17.25" customHeight="1" x14ac:dyDescent="0.4">
      <c r="B61" s="46" t="s">
        <v>283</v>
      </c>
      <c r="C61" s="46"/>
    </row>
    <row r="62" spans="2:51" s="48" customFormat="1" ht="17.25" customHeight="1" x14ac:dyDescent="0.4">
      <c r="B62" s="46" t="s">
        <v>251</v>
      </c>
      <c r="C62" s="46"/>
    </row>
    <row r="63" spans="2:51" s="48" customFormat="1" ht="17.25" customHeight="1" x14ac:dyDescent="0.4">
      <c r="B63" s="46"/>
      <c r="C63" s="46"/>
    </row>
    <row r="64" spans="2:51" s="48" customFormat="1" ht="17.25" customHeight="1" x14ac:dyDescent="0.4">
      <c r="B64" s="46" t="s">
        <v>284</v>
      </c>
      <c r="C64" s="46"/>
    </row>
    <row r="65" spans="2:54" s="48" customFormat="1" ht="17.25" customHeight="1" x14ac:dyDescent="0.4">
      <c r="B65" s="46" t="s">
        <v>98</v>
      </c>
      <c r="C65" s="46"/>
    </row>
    <row r="66" spans="2:54" s="48" customFormat="1" ht="17.25" customHeight="1" x14ac:dyDescent="0.4">
      <c r="B66" s="46"/>
      <c r="C66" s="46"/>
    </row>
    <row r="67" spans="2:54" s="48" customFormat="1" ht="17.25" customHeight="1" x14ac:dyDescent="0.4">
      <c r="B67" s="46" t="s">
        <v>285</v>
      </c>
      <c r="C67" s="46"/>
      <c r="D67" s="46"/>
    </row>
    <row r="68" spans="2:54" s="48" customFormat="1" ht="17.25" customHeight="1" x14ac:dyDescent="0.4">
      <c r="B68" s="46"/>
      <c r="C68" s="46"/>
      <c r="D68" s="46"/>
    </row>
    <row r="69" spans="2:54" s="48" customFormat="1" ht="17.25" customHeight="1" x14ac:dyDescent="0.4">
      <c r="B69" s="53" t="s">
        <v>286</v>
      </c>
      <c r="C69" s="53"/>
      <c r="D69" s="46"/>
    </row>
    <row r="70" spans="2:54" s="48" customFormat="1" ht="17.25" customHeight="1" x14ac:dyDescent="0.4">
      <c r="B70" s="53" t="s">
        <v>99</v>
      </c>
      <c r="C70" s="53"/>
      <c r="D70" s="46"/>
    </row>
    <row r="71" spans="2:54" s="48" customFormat="1" ht="17.25" customHeight="1" x14ac:dyDescent="0.4">
      <c r="B71" s="53" t="s">
        <v>252</v>
      </c>
    </row>
    <row r="72" spans="2:54" s="48" customFormat="1" ht="17.25" customHeight="1" x14ac:dyDescent="0.4">
      <c r="B72" s="53"/>
    </row>
    <row r="73" spans="2:54" s="48" customFormat="1" ht="17.25" customHeight="1" x14ac:dyDescent="0.4">
      <c r="B73" s="53" t="s">
        <v>287</v>
      </c>
      <c r="E73" s="60"/>
      <c r="F73" s="60"/>
      <c r="G73" s="60"/>
      <c r="H73" s="60"/>
      <c r="I73" s="60"/>
      <c r="J73" s="60"/>
      <c r="K73" s="60"/>
      <c r="L73" s="60"/>
      <c r="M73" s="60"/>
      <c r="N73" s="60"/>
      <c r="O73" s="60"/>
      <c r="P73" s="60"/>
      <c r="Q73" s="60"/>
      <c r="R73" s="60"/>
      <c r="S73" s="60"/>
      <c r="T73" s="60"/>
      <c r="U73" s="60"/>
      <c r="V73" s="60"/>
      <c r="W73" s="60"/>
      <c r="X73" s="60"/>
      <c r="Y73" s="60"/>
      <c r="Z73" s="60"/>
      <c r="AA73" s="60"/>
      <c r="AB73" s="60"/>
      <c r="AC73" s="60"/>
      <c r="AD73" s="60"/>
      <c r="AE73" s="60"/>
      <c r="AF73" s="60"/>
      <c r="AG73" s="60"/>
      <c r="AH73" s="60"/>
      <c r="AI73" s="60"/>
      <c r="AJ73" s="60"/>
      <c r="AK73" s="60"/>
      <c r="AL73" s="60"/>
      <c r="AM73" s="60"/>
      <c r="AN73" s="60"/>
      <c r="AO73" s="60"/>
      <c r="AP73" s="60"/>
      <c r="AQ73" s="60"/>
      <c r="AR73" s="60"/>
      <c r="AS73" s="60"/>
      <c r="AT73" s="60"/>
      <c r="AU73" s="60"/>
      <c r="AV73" s="60"/>
      <c r="AW73" s="60"/>
      <c r="AX73" s="60"/>
    </row>
    <row r="74" spans="2:54" s="48" customFormat="1" ht="17.25" customHeight="1" x14ac:dyDescent="0.4">
      <c r="B74" s="209" t="s">
        <v>253</v>
      </c>
      <c r="E74" s="60"/>
      <c r="F74" s="60"/>
      <c r="G74" s="60"/>
      <c r="H74" s="60"/>
      <c r="I74" s="60"/>
      <c r="J74" s="60"/>
      <c r="K74" s="60"/>
      <c r="L74" s="60"/>
      <c r="M74" s="60"/>
      <c r="N74" s="60"/>
      <c r="O74" s="60"/>
      <c r="P74" s="60"/>
      <c r="Q74" s="60"/>
      <c r="R74" s="60"/>
      <c r="S74" s="60"/>
      <c r="T74" s="60"/>
      <c r="U74" s="60"/>
      <c r="V74" s="60"/>
      <c r="W74" s="60"/>
      <c r="X74" s="60"/>
      <c r="Y74" s="60"/>
      <c r="Z74" s="60"/>
      <c r="AA74" s="60"/>
      <c r="AB74" s="60"/>
      <c r="AC74" s="60"/>
      <c r="AD74" s="60"/>
      <c r="AE74" s="60"/>
      <c r="AF74" s="60"/>
      <c r="AG74" s="60"/>
      <c r="AH74" s="60"/>
      <c r="AI74" s="60"/>
      <c r="AJ74" s="60"/>
      <c r="AK74" s="60"/>
      <c r="AL74" s="60"/>
      <c r="AM74" s="60"/>
      <c r="AN74" s="60"/>
      <c r="AO74" s="60"/>
      <c r="AP74" s="60"/>
      <c r="AQ74" s="60"/>
      <c r="AR74" s="60"/>
      <c r="AS74" s="60"/>
      <c r="AT74" s="60"/>
      <c r="AU74" s="60"/>
      <c r="AV74" s="60"/>
      <c r="AW74" s="60"/>
      <c r="AX74" s="60"/>
      <c r="AY74" s="60"/>
      <c r="AZ74" s="60"/>
      <c r="BA74" s="60"/>
      <c r="BB74" s="60"/>
    </row>
    <row r="75" spans="2:54" ht="18.75" customHeight="1" x14ac:dyDescent="0.4">
      <c r="B75" s="210" t="s">
        <v>254</v>
      </c>
    </row>
    <row r="76" spans="2:54" ht="18.75" customHeight="1" x14ac:dyDescent="0.4">
      <c r="B76" s="209" t="s">
        <v>255</v>
      </c>
    </row>
    <row r="77" spans="2:54" ht="18.75" customHeight="1" x14ac:dyDescent="0.4">
      <c r="B77" s="210" t="s">
        <v>256</v>
      </c>
    </row>
    <row r="78" spans="2:54" ht="18.75" customHeight="1" x14ac:dyDescent="0.4">
      <c r="B78" s="209" t="s">
        <v>291</v>
      </c>
    </row>
    <row r="79" spans="2:54" ht="18.75" customHeight="1" x14ac:dyDescent="0.4">
      <c r="B79" s="209" t="s">
        <v>292</v>
      </c>
    </row>
    <row r="80" spans="2:54" ht="18.75" customHeight="1" x14ac:dyDescent="0.4">
      <c r="B80" s="209" t="s">
        <v>293</v>
      </c>
    </row>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row r="109" ht="18.75" customHeight="1" x14ac:dyDescent="0.4"/>
    <row r="110" ht="18.75" customHeight="1" x14ac:dyDescent="0.4"/>
    <row r="111" ht="18.75" customHeight="1" x14ac:dyDescent="0.4"/>
    <row r="112" ht="18.75" customHeight="1" x14ac:dyDescent="0.4"/>
    <row r="113" ht="18.75" customHeight="1" x14ac:dyDescent="0.4"/>
    <row r="114" ht="18.75" customHeight="1" x14ac:dyDescent="0.4"/>
    <row r="115" ht="18.75" customHeight="1" x14ac:dyDescent="0.4"/>
    <row r="116" ht="18.75" customHeight="1" x14ac:dyDescent="0.4"/>
    <row r="117" ht="18.75" customHeight="1" x14ac:dyDescent="0.4"/>
    <row r="118" ht="18.75" customHeight="1" x14ac:dyDescent="0.4"/>
    <row r="119" ht="18.75" customHeight="1" x14ac:dyDescent="0.4"/>
    <row r="120" ht="18.75" customHeight="1" x14ac:dyDescent="0.4"/>
  </sheetData>
  <mergeCells count="1">
    <mergeCell ref="F4:K5"/>
  </mergeCells>
  <phoneticPr fontId="2"/>
  <pageMargins left="0.70866141732283472" right="0.70866141732283472" top="0.74803149606299213" bottom="0.35433070866141736" header="0.31496062992125984" footer="0.31496062992125984"/>
  <pageSetup paperSize="9" scale="45"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pageSetUpPr fitToPage="1"/>
  </sheetPr>
  <dimension ref="A1:BS150"/>
  <sheetViews>
    <sheetView showGridLines="0" view="pageBreakPreview" zoomScaleNormal="55" zoomScaleSheetLayoutView="100" workbookViewId="0">
      <selection activeCell="B1" sqref="B1"/>
    </sheetView>
  </sheetViews>
  <sheetFormatPr defaultColWidth="4.5" defaultRowHeight="14.25" x14ac:dyDescent="0.4"/>
  <cols>
    <col min="1" max="1" width="0.875" style="1" customWidth="1"/>
    <col min="2" max="6" width="5.75" style="1" customWidth="1"/>
    <col min="7" max="8" width="8.125" style="1" customWidth="1"/>
    <col min="9" max="12" width="3.25" style="1" hidden="1" customWidth="1"/>
    <col min="13" max="14" width="3.25" style="1" customWidth="1"/>
    <col min="15" max="66" width="5.75" style="1" customWidth="1"/>
    <col min="67" max="67" width="1.125" style="1" customWidth="1"/>
    <col min="68" max="16384" width="4.5" style="1"/>
  </cols>
  <sheetData>
    <row r="1" spans="2:71" s="6" customFormat="1" ht="20.25" customHeight="1" x14ac:dyDescent="0.4">
      <c r="G1" s="5"/>
      <c r="H1" s="5"/>
      <c r="I1" s="5"/>
      <c r="J1" s="5"/>
      <c r="K1" s="5"/>
      <c r="L1" s="5"/>
      <c r="M1" s="5"/>
      <c r="N1" s="5"/>
      <c r="Q1" s="7" t="s">
        <v>0</v>
      </c>
      <c r="T1" s="5"/>
      <c r="U1" s="5"/>
      <c r="V1" s="5"/>
      <c r="W1" s="5"/>
      <c r="X1" s="5"/>
      <c r="Y1" s="5"/>
      <c r="Z1" s="5"/>
      <c r="AA1" s="5"/>
      <c r="AW1" s="9" t="s">
        <v>30</v>
      </c>
      <c r="AX1" s="218" t="s">
        <v>158</v>
      </c>
      <c r="AY1" s="219"/>
      <c r="AZ1" s="219"/>
      <c r="BA1" s="219"/>
      <c r="BB1" s="219"/>
      <c r="BC1" s="219"/>
      <c r="BD1" s="219"/>
      <c r="BE1" s="219"/>
      <c r="BF1" s="219"/>
      <c r="BG1" s="219"/>
      <c r="BH1" s="219"/>
      <c r="BI1" s="219"/>
      <c r="BJ1" s="219"/>
      <c r="BK1" s="219"/>
      <c r="BL1" s="219"/>
      <c r="BM1" s="219"/>
      <c r="BN1" s="9" t="s">
        <v>2</v>
      </c>
    </row>
    <row r="2" spans="2:71" s="8" customFormat="1" ht="20.25" customHeight="1" x14ac:dyDescent="0.4">
      <c r="N2" s="7"/>
      <c r="Q2" s="7"/>
      <c r="R2" s="7"/>
      <c r="T2" s="9"/>
      <c r="U2" s="9"/>
      <c r="V2" s="9"/>
      <c r="W2" s="9"/>
      <c r="X2" s="9"/>
      <c r="Y2" s="9"/>
      <c r="Z2" s="9"/>
      <c r="AA2" s="9"/>
      <c r="AF2" s="142" t="s">
        <v>27</v>
      </c>
      <c r="AG2" s="220">
        <v>3</v>
      </c>
      <c r="AH2" s="220"/>
      <c r="AI2" s="142" t="s">
        <v>28</v>
      </c>
      <c r="AJ2" s="221">
        <f>IF(AG2=0,"",YEAR(DATE(2018+AG2,1,1)))</f>
        <v>2021</v>
      </c>
      <c r="AK2" s="221"/>
      <c r="AL2" s="143" t="s">
        <v>29</v>
      </c>
      <c r="AM2" s="143" t="s">
        <v>1</v>
      </c>
      <c r="AN2" s="220">
        <v>4</v>
      </c>
      <c r="AO2" s="220"/>
      <c r="AP2" s="143" t="s">
        <v>24</v>
      </c>
      <c r="AW2" s="9" t="s">
        <v>31</v>
      </c>
      <c r="AX2" s="220" t="s">
        <v>201</v>
      </c>
      <c r="AY2" s="220"/>
      <c r="AZ2" s="220"/>
      <c r="BA2" s="220"/>
      <c r="BB2" s="220"/>
      <c r="BC2" s="220"/>
      <c r="BD2" s="220"/>
      <c r="BE2" s="220"/>
      <c r="BF2" s="220"/>
      <c r="BG2" s="220"/>
      <c r="BH2" s="220"/>
      <c r="BI2" s="220"/>
      <c r="BJ2" s="220"/>
      <c r="BK2" s="220"/>
      <c r="BL2" s="220"/>
      <c r="BM2" s="220"/>
      <c r="BN2" s="9" t="s">
        <v>2</v>
      </c>
      <c r="BO2" s="9"/>
      <c r="BP2" s="9"/>
      <c r="BQ2" s="9"/>
    </row>
    <row r="3" spans="2:71" s="8" customFormat="1" ht="20.25" customHeight="1" x14ac:dyDescent="0.4">
      <c r="N3" s="7"/>
      <c r="Q3" s="7"/>
      <c r="S3" s="9"/>
      <c r="T3" s="9"/>
      <c r="U3" s="9"/>
      <c r="V3" s="9"/>
      <c r="W3" s="9"/>
      <c r="X3" s="9"/>
      <c r="Y3" s="9"/>
      <c r="AG3" s="15"/>
      <c r="AH3" s="15"/>
      <c r="AI3" s="16"/>
      <c r="AJ3" s="17"/>
      <c r="AK3" s="16"/>
      <c r="BH3" s="18" t="s">
        <v>21</v>
      </c>
      <c r="BI3" s="222" t="s">
        <v>231</v>
      </c>
      <c r="BJ3" s="223"/>
      <c r="BK3" s="223"/>
      <c r="BL3" s="224"/>
      <c r="BM3" s="9"/>
    </row>
    <row r="4" spans="2:71" s="8" customFormat="1" ht="20.25" customHeight="1" x14ac:dyDescent="0.4">
      <c r="B4" s="32"/>
      <c r="C4" s="32"/>
      <c r="D4" s="32"/>
      <c r="E4" s="32"/>
      <c r="F4" s="32"/>
      <c r="G4" s="32"/>
      <c r="H4" s="32"/>
      <c r="I4" s="32"/>
      <c r="J4" s="32"/>
      <c r="K4" s="32"/>
      <c r="L4" s="32"/>
      <c r="M4" s="32"/>
      <c r="N4" s="167"/>
      <c r="O4" s="32"/>
      <c r="P4" s="32"/>
      <c r="Q4" s="167"/>
      <c r="R4" s="32"/>
      <c r="S4" s="168"/>
      <c r="T4" s="168"/>
      <c r="U4" s="168"/>
      <c r="V4" s="168"/>
      <c r="W4" s="168"/>
      <c r="X4" s="168"/>
      <c r="Y4" s="168"/>
      <c r="Z4" s="32"/>
      <c r="AA4" s="32"/>
      <c r="AB4" s="32"/>
      <c r="AC4" s="32"/>
      <c r="AD4" s="32"/>
      <c r="AE4" s="32"/>
      <c r="AF4" s="32"/>
      <c r="AG4" s="169"/>
      <c r="AH4" s="169"/>
      <c r="AI4" s="170"/>
      <c r="AJ4" s="171"/>
      <c r="AK4" s="170"/>
      <c r="AL4" s="32"/>
      <c r="AM4" s="32"/>
      <c r="AN4" s="32"/>
      <c r="AO4" s="32"/>
      <c r="AP4" s="32"/>
      <c r="AQ4" s="32"/>
      <c r="AR4" s="32"/>
      <c r="AS4" s="32"/>
      <c r="AT4" s="32"/>
      <c r="AU4" s="32"/>
      <c r="AV4" s="32"/>
      <c r="BH4" s="18" t="s">
        <v>233</v>
      </c>
      <c r="BI4" s="222" t="s">
        <v>232</v>
      </c>
      <c r="BJ4" s="223"/>
      <c r="BK4" s="223"/>
      <c r="BL4" s="224"/>
      <c r="BM4" s="9"/>
    </row>
    <row r="5" spans="2:71" s="8" customFormat="1" ht="9" customHeight="1" x14ac:dyDescent="0.4">
      <c r="B5" s="32"/>
      <c r="C5" s="32"/>
      <c r="D5" s="32"/>
      <c r="E5" s="32"/>
      <c r="F5" s="32"/>
      <c r="G5" s="32"/>
      <c r="H5" s="32"/>
      <c r="I5" s="32"/>
      <c r="J5" s="32"/>
      <c r="K5" s="32"/>
      <c r="L5" s="32"/>
      <c r="M5" s="32"/>
      <c r="N5" s="167"/>
      <c r="O5" s="32"/>
      <c r="P5" s="32"/>
      <c r="Q5" s="167"/>
      <c r="R5" s="32"/>
      <c r="S5" s="168"/>
      <c r="T5" s="168"/>
      <c r="U5" s="168"/>
      <c r="V5" s="168"/>
      <c r="W5" s="168"/>
      <c r="X5" s="168"/>
      <c r="Y5" s="168"/>
      <c r="Z5" s="32"/>
      <c r="AA5" s="32"/>
      <c r="AB5" s="32"/>
      <c r="AC5" s="32"/>
      <c r="AD5" s="32"/>
      <c r="AE5" s="32"/>
      <c r="AF5" s="32"/>
      <c r="AG5" s="172"/>
      <c r="AH5" s="172"/>
      <c r="AI5" s="32"/>
      <c r="AJ5" s="32"/>
      <c r="AK5" s="32"/>
      <c r="AL5" s="32"/>
      <c r="AM5" s="32"/>
      <c r="AN5" s="30"/>
      <c r="AO5" s="30"/>
      <c r="AP5" s="30"/>
      <c r="AQ5" s="30"/>
      <c r="AR5" s="30"/>
      <c r="AS5" s="30"/>
      <c r="AT5" s="30"/>
      <c r="AU5" s="30"/>
      <c r="AV5" s="30"/>
      <c r="AW5" s="6"/>
      <c r="AX5" s="6"/>
      <c r="AY5" s="6"/>
      <c r="AZ5" s="6"/>
      <c r="BA5" s="6"/>
      <c r="BB5" s="6"/>
      <c r="BC5" s="6"/>
      <c r="BD5" s="6"/>
      <c r="BE5" s="6"/>
      <c r="BF5" s="6"/>
      <c r="BG5" s="6"/>
      <c r="BH5" s="6"/>
      <c r="BI5" s="6"/>
      <c r="BJ5" s="6"/>
      <c r="BK5" s="6"/>
      <c r="BL5" s="19"/>
      <c r="BM5" s="19"/>
    </row>
    <row r="6" spans="2:71" s="8" customFormat="1" ht="21" customHeight="1" x14ac:dyDescent="0.4">
      <c r="B6" s="37"/>
      <c r="C6" s="37"/>
      <c r="D6" s="37"/>
      <c r="E6" s="37"/>
      <c r="F6" s="37"/>
      <c r="G6" s="34"/>
      <c r="H6" s="34"/>
      <c r="I6" s="34"/>
      <c r="J6" s="34"/>
      <c r="K6" s="34"/>
      <c r="L6" s="34"/>
      <c r="M6" s="34"/>
      <c r="N6" s="34"/>
      <c r="O6" s="42"/>
      <c r="P6" s="42"/>
      <c r="Q6" s="42"/>
      <c r="R6" s="40"/>
      <c r="S6" s="42"/>
      <c r="T6" s="42"/>
      <c r="U6" s="42"/>
      <c r="V6" s="32"/>
      <c r="W6" s="32"/>
      <c r="X6" s="32"/>
      <c r="Y6" s="32"/>
      <c r="Z6" s="32"/>
      <c r="AA6" s="32"/>
      <c r="AB6" s="32"/>
      <c r="AC6" s="32"/>
      <c r="AD6" s="32"/>
      <c r="AE6" s="32"/>
      <c r="AF6" s="32"/>
      <c r="AG6" s="32"/>
      <c r="AH6" s="32"/>
      <c r="AI6" s="32"/>
      <c r="AJ6" s="32"/>
      <c r="AK6" s="32"/>
      <c r="AL6" s="32"/>
      <c r="AM6" s="32"/>
      <c r="AN6" s="30"/>
      <c r="AO6" s="30"/>
      <c r="AP6" s="30"/>
      <c r="AQ6" s="30"/>
      <c r="AR6" s="30"/>
      <c r="AS6" s="30" t="s">
        <v>250</v>
      </c>
      <c r="AT6" s="30"/>
      <c r="AU6" s="30"/>
      <c r="AV6" s="30"/>
      <c r="AW6" s="6"/>
      <c r="AX6" s="6"/>
      <c r="AY6" s="6"/>
      <c r="BA6" s="38"/>
      <c r="BB6" s="38"/>
      <c r="BC6" s="2"/>
      <c r="BD6" s="6"/>
      <c r="BE6" s="257">
        <v>40</v>
      </c>
      <c r="BF6" s="258"/>
      <c r="BG6" s="2" t="s">
        <v>22</v>
      </c>
      <c r="BH6" s="6"/>
      <c r="BI6" s="257">
        <v>160</v>
      </c>
      <c r="BJ6" s="258"/>
      <c r="BK6" s="2" t="s">
        <v>23</v>
      </c>
      <c r="BL6" s="6"/>
      <c r="BM6" s="19"/>
    </row>
    <row r="7" spans="2:71" s="8" customFormat="1" ht="5.25" customHeight="1" x14ac:dyDescent="0.4">
      <c r="B7" s="37"/>
      <c r="C7" s="37"/>
      <c r="D7" s="37"/>
      <c r="E7" s="37"/>
      <c r="F7" s="37"/>
      <c r="G7" s="41"/>
      <c r="H7" s="41"/>
      <c r="I7" s="41"/>
      <c r="J7" s="41"/>
      <c r="K7" s="41"/>
      <c r="L7" s="41"/>
      <c r="M7" s="41"/>
      <c r="N7" s="42"/>
      <c r="O7" s="42"/>
      <c r="P7" s="42"/>
      <c r="Q7" s="40"/>
      <c r="R7" s="42"/>
      <c r="S7" s="42"/>
      <c r="T7" s="42"/>
      <c r="U7" s="42"/>
      <c r="V7" s="32"/>
      <c r="W7" s="32"/>
      <c r="X7" s="32"/>
      <c r="Y7" s="32"/>
      <c r="Z7" s="32"/>
      <c r="AA7" s="32"/>
      <c r="AB7" s="32"/>
      <c r="AC7" s="32"/>
      <c r="AD7" s="32"/>
      <c r="AE7" s="32"/>
      <c r="AF7" s="32"/>
      <c r="AG7" s="32"/>
      <c r="AH7" s="32"/>
      <c r="AI7" s="32"/>
      <c r="AJ7" s="32"/>
      <c r="AK7" s="32"/>
      <c r="AL7" s="32"/>
      <c r="AM7" s="32"/>
      <c r="AN7" s="30"/>
      <c r="AO7" s="30"/>
      <c r="AP7" s="30"/>
      <c r="AQ7" s="30"/>
      <c r="AR7" s="30"/>
      <c r="AS7" s="30"/>
      <c r="AT7" s="30"/>
      <c r="AU7" s="30"/>
      <c r="AV7" s="30"/>
      <c r="AW7" s="30"/>
      <c r="AX7" s="30"/>
      <c r="AY7" s="30"/>
      <c r="AZ7" s="30"/>
      <c r="BA7" s="30"/>
      <c r="BB7" s="30"/>
      <c r="BC7" s="30"/>
      <c r="BD7" s="30"/>
      <c r="BE7" s="30"/>
      <c r="BF7" s="30"/>
      <c r="BG7" s="30"/>
      <c r="BH7" s="30"/>
      <c r="BI7" s="30"/>
      <c r="BJ7" s="30"/>
      <c r="BK7" s="30"/>
      <c r="BL7" s="31"/>
      <c r="BM7" s="31"/>
      <c r="BN7" s="32"/>
    </row>
    <row r="8" spans="2:71" s="8" customFormat="1" ht="21" customHeight="1" x14ac:dyDescent="0.4">
      <c r="B8" s="43"/>
      <c r="C8" s="43"/>
      <c r="D8" s="43"/>
      <c r="E8" s="43"/>
      <c r="F8" s="43"/>
      <c r="G8" s="40"/>
      <c r="H8" s="40"/>
      <c r="I8" s="40"/>
      <c r="J8" s="40"/>
      <c r="K8" s="40"/>
      <c r="L8" s="40"/>
      <c r="M8" s="40"/>
      <c r="N8" s="42"/>
      <c r="O8" s="42"/>
      <c r="P8" s="42"/>
      <c r="Q8" s="40"/>
      <c r="R8" s="42"/>
      <c r="S8" s="42"/>
      <c r="T8" s="42"/>
      <c r="U8" s="42"/>
      <c r="V8" s="32"/>
      <c r="W8" s="32"/>
      <c r="X8" s="32"/>
      <c r="Y8" s="32"/>
      <c r="Z8" s="32"/>
      <c r="AA8" s="32"/>
      <c r="AB8" s="32"/>
      <c r="AC8" s="32"/>
      <c r="AD8" s="32"/>
      <c r="AE8" s="32"/>
      <c r="AF8" s="32"/>
      <c r="AG8" s="32"/>
      <c r="AH8" s="32"/>
      <c r="AI8" s="32"/>
      <c r="AJ8" s="32"/>
      <c r="AK8" s="32"/>
      <c r="AL8" s="32"/>
      <c r="AM8" s="32"/>
      <c r="AN8" s="33"/>
      <c r="AO8" s="33"/>
      <c r="AP8" s="33"/>
      <c r="AQ8" s="34"/>
      <c r="AR8" s="35"/>
      <c r="AS8" s="36"/>
      <c r="AT8" s="36"/>
      <c r="AU8" s="37"/>
      <c r="AV8" s="38"/>
      <c r="AW8" s="38"/>
      <c r="AX8" s="38"/>
      <c r="AY8" s="39"/>
      <c r="AZ8" s="39"/>
      <c r="BA8" s="30"/>
      <c r="BB8" s="38"/>
      <c r="BC8" s="38"/>
      <c r="BD8" s="40"/>
      <c r="BE8" s="30"/>
      <c r="BF8" s="30" t="s">
        <v>26</v>
      </c>
      <c r="BG8" s="30"/>
      <c r="BH8" s="30"/>
      <c r="BI8" s="259">
        <f>DAY(EOMONTH(DATE(AJ2,AN2,1),0))</f>
        <v>30</v>
      </c>
      <c r="BJ8" s="260"/>
      <c r="BK8" s="30" t="s">
        <v>25</v>
      </c>
      <c r="BL8" s="30"/>
      <c r="BM8" s="30"/>
      <c r="BN8" s="32"/>
      <c r="BQ8" s="9"/>
      <c r="BR8" s="9"/>
      <c r="BS8" s="9"/>
    </row>
    <row r="9" spans="2:71" s="8" customFormat="1" ht="5.25" customHeight="1" x14ac:dyDescent="0.4">
      <c r="B9" s="43"/>
      <c r="C9" s="43"/>
      <c r="D9" s="43"/>
      <c r="E9" s="43"/>
      <c r="F9" s="43"/>
      <c r="G9" s="40"/>
      <c r="H9" s="40"/>
      <c r="I9" s="40"/>
      <c r="J9" s="40"/>
      <c r="K9" s="40"/>
      <c r="L9" s="40"/>
      <c r="M9" s="40"/>
      <c r="N9" s="42"/>
      <c r="O9" s="42"/>
      <c r="P9" s="42"/>
      <c r="Q9" s="40"/>
      <c r="R9" s="42"/>
      <c r="S9" s="42"/>
      <c r="T9" s="42"/>
      <c r="U9" s="42"/>
      <c r="V9" s="32"/>
      <c r="W9" s="32"/>
      <c r="X9" s="32"/>
      <c r="Y9" s="32"/>
      <c r="Z9" s="32"/>
      <c r="AA9" s="32"/>
      <c r="AB9" s="32"/>
      <c r="AC9" s="32"/>
      <c r="AD9" s="32"/>
      <c r="AE9" s="32"/>
      <c r="AF9" s="32"/>
      <c r="AG9" s="32"/>
      <c r="AH9" s="32"/>
      <c r="AI9" s="32"/>
      <c r="AJ9" s="32"/>
      <c r="AK9" s="32"/>
      <c r="AL9" s="32"/>
      <c r="AM9" s="32"/>
      <c r="AN9" s="33"/>
      <c r="AO9" s="33"/>
      <c r="AP9" s="33"/>
      <c r="AQ9" s="34"/>
      <c r="AR9" s="35"/>
      <c r="AS9" s="36"/>
      <c r="AT9" s="36"/>
      <c r="AU9" s="37"/>
      <c r="AV9" s="38"/>
      <c r="AW9" s="38"/>
      <c r="AX9" s="38"/>
      <c r="AY9" s="39"/>
      <c r="AZ9" s="39"/>
      <c r="BA9" s="30"/>
      <c r="BB9" s="38"/>
      <c r="BC9" s="38"/>
      <c r="BD9" s="40"/>
      <c r="BE9" s="30"/>
      <c r="BF9" s="30"/>
      <c r="BG9" s="30"/>
      <c r="BH9" s="30"/>
      <c r="BI9" s="40"/>
      <c r="BJ9" s="40"/>
      <c r="BK9" s="30"/>
      <c r="BL9" s="30"/>
      <c r="BM9" s="30"/>
      <c r="BN9" s="32"/>
      <c r="BQ9" s="9"/>
      <c r="BR9" s="9"/>
      <c r="BS9" s="9"/>
    </row>
    <row r="10" spans="2:71" s="8" customFormat="1" ht="21" customHeight="1" x14ac:dyDescent="0.4">
      <c r="B10" s="43"/>
      <c r="C10" s="43"/>
      <c r="D10" s="43"/>
      <c r="E10" s="43"/>
      <c r="F10" s="43"/>
      <c r="G10" s="40"/>
      <c r="H10" s="40"/>
      <c r="I10" s="40"/>
      <c r="J10" s="40"/>
      <c r="K10" s="40"/>
      <c r="L10" s="40"/>
      <c r="M10" s="40"/>
      <c r="N10" s="42"/>
      <c r="O10" s="42"/>
      <c r="P10" s="42"/>
      <c r="Q10" s="40"/>
      <c r="R10" s="42"/>
      <c r="S10" s="42"/>
      <c r="T10" s="42"/>
      <c r="U10" s="42"/>
      <c r="V10" s="32"/>
      <c r="W10" s="32"/>
      <c r="X10" s="32"/>
      <c r="Y10" s="32"/>
      <c r="Z10" s="32"/>
      <c r="AA10" s="32"/>
      <c r="AB10" s="32"/>
      <c r="AC10" s="32"/>
      <c r="AD10" s="32"/>
      <c r="AE10" s="32"/>
      <c r="AF10" s="32"/>
      <c r="AG10" s="32"/>
      <c r="AH10" s="32"/>
      <c r="AI10" s="32"/>
      <c r="AJ10" s="32"/>
      <c r="AK10" s="32"/>
      <c r="AL10" s="32"/>
      <c r="AM10" s="32"/>
      <c r="AN10" s="33"/>
      <c r="AO10" s="33"/>
      <c r="AP10" s="33"/>
      <c r="AQ10" s="34"/>
      <c r="AR10" s="35"/>
      <c r="AS10" s="36"/>
      <c r="AT10" s="36"/>
      <c r="AU10" s="30" t="s">
        <v>264</v>
      </c>
      <c r="AV10" s="38"/>
      <c r="AW10" s="30"/>
      <c r="AX10" s="34"/>
      <c r="AY10" s="34"/>
      <c r="AZ10" s="211"/>
      <c r="BA10" s="30"/>
      <c r="BB10" s="212"/>
      <c r="BC10" s="212"/>
      <c r="BD10" s="212"/>
      <c r="BE10" s="30"/>
      <c r="BF10" s="30"/>
      <c r="BG10" s="31" t="s">
        <v>262</v>
      </c>
      <c r="BH10" s="30"/>
      <c r="BI10" s="257">
        <v>36</v>
      </c>
      <c r="BJ10" s="258"/>
      <c r="BK10" s="2" t="s">
        <v>263</v>
      </c>
      <c r="BL10" s="30"/>
      <c r="BM10" s="30"/>
      <c r="BN10" s="32"/>
      <c r="BQ10" s="9"/>
      <c r="BR10" s="9"/>
      <c r="BS10" s="9"/>
    </row>
    <row r="11" spans="2:71" ht="5.25" customHeight="1" thickBot="1" x14ac:dyDescent="0.45">
      <c r="B11" s="44"/>
      <c r="C11" s="44"/>
      <c r="D11" s="44"/>
      <c r="E11" s="44"/>
      <c r="F11" s="44"/>
      <c r="G11" s="45"/>
      <c r="H11" s="45"/>
      <c r="I11" s="45"/>
      <c r="J11" s="45"/>
      <c r="K11" s="45"/>
      <c r="L11" s="45"/>
      <c r="M11" s="45"/>
      <c r="N11" s="45"/>
      <c r="O11" s="44"/>
      <c r="P11" s="44"/>
      <c r="Q11" s="44"/>
      <c r="R11" s="44"/>
      <c r="S11" s="44"/>
      <c r="T11" s="44"/>
      <c r="U11" s="44"/>
      <c r="V11" s="44"/>
      <c r="W11" s="44"/>
      <c r="X11" s="44"/>
      <c r="Y11" s="44"/>
      <c r="Z11" s="44"/>
      <c r="AA11" s="44"/>
      <c r="AB11" s="44"/>
      <c r="AC11" s="44"/>
      <c r="AD11" s="44"/>
      <c r="AE11" s="44"/>
      <c r="AF11" s="44"/>
      <c r="AG11" s="45"/>
      <c r="AH11" s="44"/>
      <c r="AI11" s="44"/>
      <c r="AJ11" s="44"/>
      <c r="AK11" s="44"/>
      <c r="AL11" s="44"/>
      <c r="AM11" s="44"/>
      <c r="AN11" s="44"/>
      <c r="AO11" s="44"/>
      <c r="AP11" s="44"/>
      <c r="AQ11" s="44"/>
      <c r="AR11" s="44"/>
      <c r="AS11" s="44"/>
      <c r="AT11" s="44"/>
      <c r="AU11" s="44"/>
      <c r="AV11" s="44"/>
      <c r="AX11" s="3"/>
      <c r="BO11" s="4"/>
      <c r="BP11" s="4"/>
      <c r="BQ11" s="4"/>
    </row>
    <row r="12" spans="2:71" ht="21.6" customHeight="1" x14ac:dyDescent="0.4">
      <c r="B12" s="261" t="s">
        <v>20</v>
      </c>
      <c r="C12" s="264" t="s">
        <v>265</v>
      </c>
      <c r="D12" s="248" t="s">
        <v>266</v>
      </c>
      <c r="E12" s="235"/>
      <c r="F12" s="267"/>
      <c r="G12" s="248" t="s">
        <v>267</v>
      </c>
      <c r="H12" s="227"/>
      <c r="I12" s="144"/>
      <c r="J12" s="145"/>
      <c r="K12" s="144"/>
      <c r="L12" s="145"/>
      <c r="M12" s="274" t="s">
        <v>268</v>
      </c>
      <c r="N12" s="275"/>
      <c r="O12" s="225" t="s">
        <v>269</v>
      </c>
      <c r="P12" s="226"/>
      <c r="Q12" s="226"/>
      <c r="R12" s="227"/>
      <c r="S12" s="225" t="s">
        <v>270</v>
      </c>
      <c r="T12" s="226"/>
      <c r="U12" s="226"/>
      <c r="V12" s="226"/>
      <c r="W12" s="227"/>
      <c r="X12" s="198"/>
      <c r="Y12" s="198"/>
      <c r="Z12" s="199"/>
      <c r="AA12" s="234" t="s">
        <v>271</v>
      </c>
      <c r="AB12" s="235"/>
      <c r="AC12" s="235"/>
      <c r="AD12" s="235"/>
      <c r="AE12" s="235"/>
      <c r="AF12" s="235"/>
      <c r="AG12" s="235"/>
      <c r="AH12" s="235"/>
      <c r="AI12" s="235"/>
      <c r="AJ12" s="235"/>
      <c r="AK12" s="235"/>
      <c r="AL12" s="235"/>
      <c r="AM12" s="235"/>
      <c r="AN12" s="235"/>
      <c r="AO12" s="235"/>
      <c r="AP12" s="235"/>
      <c r="AQ12" s="235"/>
      <c r="AR12" s="235"/>
      <c r="AS12" s="235"/>
      <c r="AT12" s="235"/>
      <c r="AU12" s="235"/>
      <c r="AV12" s="235"/>
      <c r="AW12" s="235"/>
      <c r="AX12" s="235"/>
      <c r="AY12" s="235"/>
      <c r="AZ12" s="235"/>
      <c r="BA12" s="235"/>
      <c r="BB12" s="235"/>
      <c r="BC12" s="235"/>
      <c r="BD12" s="235"/>
      <c r="BE12" s="235"/>
      <c r="BF12" s="236" t="str">
        <f>IF(BI3="４週","(12)1～4週目の勤務時間数合計","(12)1か月の勤務時間数　合計")</f>
        <v>(12)1～4週目の勤務時間数合計</v>
      </c>
      <c r="BG12" s="237"/>
      <c r="BH12" s="242" t="s">
        <v>272</v>
      </c>
      <c r="BI12" s="243"/>
      <c r="BJ12" s="248" t="s">
        <v>273</v>
      </c>
      <c r="BK12" s="226"/>
      <c r="BL12" s="226"/>
      <c r="BM12" s="226"/>
      <c r="BN12" s="249"/>
    </row>
    <row r="13" spans="2:71" ht="20.25" customHeight="1" x14ac:dyDescent="0.4">
      <c r="B13" s="262"/>
      <c r="C13" s="265"/>
      <c r="D13" s="268"/>
      <c r="E13" s="269"/>
      <c r="F13" s="270"/>
      <c r="G13" s="250"/>
      <c r="H13" s="230"/>
      <c r="I13" s="146"/>
      <c r="J13" s="147"/>
      <c r="K13" s="146"/>
      <c r="L13" s="147"/>
      <c r="M13" s="276"/>
      <c r="N13" s="277"/>
      <c r="O13" s="228"/>
      <c r="P13" s="229"/>
      <c r="Q13" s="229"/>
      <c r="R13" s="230"/>
      <c r="S13" s="228"/>
      <c r="T13" s="229"/>
      <c r="U13" s="229"/>
      <c r="V13" s="229"/>
      <c r="W13" s="230"/>
      <c r="X13" s="200"/>
      <c r="Y13" s="200"/>
      <c r="Z13" s="201"/>
      <c r="AA13" s="254" t="s">
        <v>11</v>
      </c>
      <c r="AB13" s="254"/>
      <c r="AC13" s="254"/>
      <c r="AD13" s="254"/>
      <c r="AE13" s="254"/>
      <c r="AF13" s="254"/>
      <c r="AG13" s="255"/>
      <c r="AH13" s="256" t="s">
        <v>12</v>
      </c>
      <c r="AI13" s="254"/>
      <c r="AJ13" s="254"/>
      <c r="AK13" s="254"/>
      <c r="AL13" s="254"/>
      <c r="AM13" s="254"/>
      <c r="AN13" s="255"/>
      <c r="AO13" s="256" t="s">
        <v>13</v>
      </c>
      <c r="AP13" s="254"/>
      <c r="AQ13" s="254"/>
      <c r="AR13" s="254"/>
      <c r="AS13" s="254"/>
      <c r="AT13" s="254"/>
      <c r="AU13" s="255"/>
      <c r="AV13" s="256" t="s">
        <v>14</v>
      </c>
      <c r="AW13" s="254"/>
      <c r="AX13" s="254"/>
      <c r="AY13" s="254"/>
      <c r="AZ13" s="254"/>
      <c r="BA13" s="254"/>
      <c r="BB13" s="255"/>
      <c r="BC13" s="256" t="s">
        <v>15</v>
      </c>
      <c r="BD13" s="254"/>
      <c r="BE13" s="254"/>
      <c r="BF13" s="238"/>
      <c r="BG13" s="239"/>
      <c r="BH13" s="244"/>
      <c r="BI13" s="245"/>
      <c r="BJ13" s="250"/>
      <c r="BK13" s="229"/>
      <c r="BL13" s="229"/>
      <c r="BM13" s="229"/>
      <c r="BN13" s="251"/>
    </row>
    <row r="14" spans="2:71" ht="20.25" customHeight="1" x14ac:dyDescent="0.4">
      <c r="B14" s="262"/>
      <c r="C14" s="265"/>
      <c r="D14" s="268"/>
      <c r="E14" s="269"/>
      <c r="F14" s="270"/>
      <c r="G14" s="250"/>
      <c r="H14" s="230"/>
      <c r="I14" s="146"/>
      <c r="J14" s="147"/>
      <c r="K14" s="146"/>
      <c r="L14" s="147"/>
      <c r="M14" s="276"/>
      <c r="N14" s="277"/>
      <c r="O14" s="228"/>
      <c r="P14" s="229"/>
      <c r="Q14" s="229"/>
      <c r="R14" s="230"/>
      <c r="S14" s="228"/>
      <c r="T14" s="229"/>
      <c r="U14" s="229"/>
      <c r="V14" s="229"/>
      <c r="W14" s="230"/>
      <c r="X14" s="200"/>
      <c r="Y14" s="200"/>
      <c r="Z14" s="201"/>
      <c r="AA14" s="150">
        <v>1</v>
      </c>
      <c r="AB14" s="151">
        <v>2</v>
      </c>
      <c r="AC14" s="151">
        <v>3</v>
      </c>
      <c r="AD14" s="151">
        <v>4</v>
      </c>
      <c r="AE14" s="151">
        <v>5</v>
      </c>
      <c r="AF14" s="151">
        <v>6</v>
      </c>
      <c r="AG14" s="152">
        <v>7</v>
      </c>
      <c r="AH14" s="153">
        <v>8</v>
      </c>
      <c r="AI14" s="151">
        <v>9</v>
      </c>
      <c r="AJ14" s="151">
        <v>10</v>
      </c>
      <c r="AK14" s="151">
        <v>11</v>
      </c>
      <c r="AL14" s="151">
        <v>12</v>
      </c>
      <c r="AM14" s="151">
        <v>13</v>
      </c>
      <c r="AN14" s="152">
        <v>14</v>
      </c>
      <c r="AO14" s="150">
        <v>15</v>
      </c>
      <c r="AP14" s="151">
        <v>16</v>
      </c>
      <c r="AQ14" s="151">
        <v>17</v>
      </c>
      <c r="AR14" s="151">
        <v>18</v>
      </c>
      <c r="AS14" s="151">
        <v>19</v>
      </c>
      <c r="AT14" s="151">
        <v>20</v>
      </c>
      <c r="AU14" s="152">
        <v>21</v>
      </c>
      <c r="AV14" s="153">
        <v>22</v>
      </c>
      <c r="AW14" s="151">
        <v>23</v>
      </c>
      <c r="AX14" s="151">
        <v>24</v>
      </c>
      <c r="AY14" s="151">
        <v>25</v>
      </c>
      <c r="AZ14" s="151">
        <v>26</v>
      </c>
      <c r="BA14" s="151">
        <v>27</v>
      </c>
      <c r="BB14" s="152">
        <v>28</v>
      </c>
      <c r="BC14" s="154" t="str">
        <f>IF($BI$3="実績",IF(DAY(DATE($AJ$2,$AN$2,29))=29,29,""),"")</f>
        <v/>
      </c>
      <c r="BD14" s="141" t="str">
        <f>IF($BI$3="実績",IF(DAY(DATE($AJ$2,$AN$2,30))=30,30,""),"")</f>
        <v/>
      </c>
      <c r="BE14" s="155" t="str">
        <f>IF($BI$3="実績",IF(DAY(DATE($AJ$2,$AN$2,31))=31,31,""),"")</f>
        <v/>
      </c>
      <c r="BF14" s="238"/>
      <c r="BG14" s="239"/>
      <c r="BH14" s="244"/>
      <c r="BI14" s="245"/>
      <c r="BJ14" s="250"/>
      <c r="BK14" s="229"/>
      <c r="BL14" s="229"/>
      <c r="BM14" s="229"/>
      <c r="BN14" s="251"/>
    </row>
    <row r="15" spans="2:71" ht="20.25" hidden="1" customHeight="1" x14ac:dyDescent="0.4">
      <c r="B15" s="262"/>
      <c r="C15" s="265"/>
      <c r="D15" s="268"/>
      <c r="E15" s="269"/>
      <c r="F15" s="270"/>
      <c r="G15" s="250"/>
      <c r="H15" s="230"/>
      <c r="I15" s="146"/>
      <c r="J15" s="147"/>
      <c r="K15" s="146"/>
      <c r="L15" s="147"/>
      <c r="M15" s="276"/>
      <c r="N15" s="277"/>
      <c r="O15" s="228"/>
      <c r="P15" s="229"/>
      <c r="Q15" s="229"/>
      <c r="R15" s="230"/>
      <c r="S15" s="228"/>
      <c r="T15" s="229"/>
      <c r="U15" s="229"/>
      <c r="V15" s="229"/>
      <c r="W15" s="230"/>
      <c r="X15" s="200"/>
      <c r="Y15" s="200"/>
      <c r="Z15" s="201"/>
      <c r="AA15" s="150">
        <f>WEEKDAY(DATE($AJ$2,$AN$2,1))</f>
        <v>5</v>
      </c>
      <c r="AB15" s="151">
        <f>WEEKDAY(DATE($AJ$2,$AN$2,2))</f>
        <v>6</v>
      </c>
      <c r="AC15" s="151">
        <f>WEEKDAY(DATE($AJ$2,$AN$2,3))</f>
        <v>7</v>
      </c>
      <c r="AD15" s="151">
        <f>WEEKDAY(DATE($AJ$2,$AN$2,4))</f>
        <v>1</v>
      </c>
      <c r="AE15" s="151">
        <f>WEEKDAY(DATE($AJ$2,$AN$2,5))</f>
        <v>2</v>
      </c>
      <c r="AF15" s="151">
        <f>WEEKDAY(DATE($AJ$2,$AN$2,6))</f>
        <v>3</v>
      </c>
      <c r="AG15" s="152">
        <f>WEEKDAY(DATE($AJ$2,$AN$2,7))</f>
        <v>4</v>
      </c>
      <c r="AH15" s="153">
        <f>WEEKDAY(DATE($AJ$2,$AN$2,8))</f>
        <v>5</v>
      </c>
      <c r="AI15" s="151">
        <f>WEEKDAY(DATE($AJ$2,$AN$2,9))</f>
        <v>6</v>
      </c>
      <c r="AJ15" s="151">
        <f>WEEKDAY(DATE($AJ$2,$AN$2,10))</f>
        <v>7</v>
      </c>
      <c r="AK15" s="151">
        <f>WEEKDAY(DATE($AJ$2,$AN$2,11))</f>
        <v>1</v>
      </c>
      <c r="AL15" s="151">
        <f>WEEKDAY(DATE($AJ$2,$AN$2,12))</f>
        <v>2</v>
      </c>
      <c r="AM15" s="151">
        <f>WEEKDAY(DATE($AJ$2,$AN$2,13))</f>
        <v>3</v>
      </c>
      <c r="AN15" s="152">
        <f>WEEKDAY(DATE($AJ$2,$AN$2,14))</f>
        <v>4</v>
      </c>
      <c r="AO15" s="153">
        <f>WEEKDAY(DATE($AJ$2,$AN$2,15))</f>
        <v>5</v>
      </c>
      <c r="AP15" s="151">
        <f>WEEKDAY(DATE($AJ$2,$AN$2,16))</f>
        <v>6</v>
      </c>
      <c r="AQ15" s="151">
        <f>WEEKDAY(DATE($AJ$2,$AN$2,17))</f>
        <v>7</v>
      </c>
      <c r="AR15" s="151">
        <f>WEEKDAY(DATE($AJ$2,$AN$2,18))</f>
        <v>1</v>
      </c>
      <c r="AS15" s="151">
        <f>WEEKDAY(DATE($AJ$2,$AN$2,19))</f>
        <v>2</v>
      </c>
      <c r="AT15" s="151">
        <f>WEEKDAY(DATE($AJ$2,$AN$2,20))</f>
        <v>3</v>
      </c>
      <c r="AU15" s="152">
        <f>WEEKDAY(DATE($AJ$2,$AN$2,21))</f>
        <v>4</v>
      </c>
      <c r="AV15" s="153">
        <f>WEEKDAY(DATE($AJ$2,$AN$2,22))</f>
        <v>5</v>
      </c>
      <c r="AW15" s="151">
        <f>WEEKDAY(DATE($AJ$2,$AN$2,23))</f>
        <v>6</v>
      </c>
      <c r="AX15" s="151">
        <f>WEEKDAY(DATE($AJ$2,$AN$2,24))</f>
        <v>7</v>
      </c>
      <c r="AY15" s="151">
        <f>WEEKDAY(DATE($AJ$2,$AN$2,25))</f>
        <v>1</v>
      </c>
      <c r="AZ15" s="151">
        <f>WEEKDAY(DATE($AJ$2,$AN$2,26))</f>
        <v>2</v>
      </c>
      <c r="BA15" s="151">
        <f>WEEKDAY(DATE($AJ$2,$AN$2,27))</f>
        <v>3</v>
      </c>
      <c r="BB15" s="152">
        <f>WEEKDAY(DATE($AJ$2,$AN$2,28))</f>
        <v>4</v>
      </c>
      <c r="BC15" s="153">
        <f>IF(BC14=29,WEEKDAY(DATE($AJ$2,$AN$2,29)),0)</f>
        <v>0</v>
      </c>
      <c r="BD15" s="151">
        <f>IF(BD14=30,WEEKDAY(DATE($AJ$2,$AN$2,30)),0)</f>
        <v>0</v>
      </c>
      <c r="BE15" s="152">
        <f>IF(BE14=31,WEEKDAY(DATE($AJ$2,$AN$2,31)),0)</f>
        <v>0</v>
      </c>
      <c r="BF15" s="238"/>
      <c r="BG15" s="239"/>
      <c r="BH15" s="244"/>
      <c r="BI15" s="245"/>
      <c r="BJ15" s="250"/>
      <c r="BK15" s="229"/>
      <c r="BL15" s="229"/>
      <c r="BM15" s="229"/>
      <c r="BN15" s="251"/>
    </row>
    <row r="16" spans="2:71" ht="20.25" customHeight="1" thickBot="1" x14ac:dyDescent="0.45">
      <c r="B16" s="263"/>
      <c r="C16" s="266"/>
      <c r="D16" s="271"/>
      <c r="E16" s="272"/>
      <c r="F16" s="273"/>
      <c r="G16" s="252"/>
      <c r="H16" s="233"/>
      <c r="I16" s="148"/>
      <c r="J16" s="149"/>
      <c r="K16" s="148"/>
      <c r="L16" s="149"/>
      <c r="M16" s="278"/>
      <c r="N16" s="279"/>
      <c r="O16" s="231"/>
      <c r="P16" s="232"/>
      <c r="Q16" s="232"/>
      <c r="R16" s="233"/>
      <c r="S16" s="231"/>
      <c r="T16" s="232"/>
      <c r="U16" s="232"/>
      <c r="V16" s="232"/>
      <c r="W16" s="233"/>
      <c r="X16" s="202"/>
      <c r="Y16" s="202"/>
      <c r="Z16" s="203"/>
      <c r="AA16" s="156" t="str">
        <f>IF(AA15=1,"日",IF(AA15=2,"月",IF(AA15=3,"火",IF(AA15=4,"水",IF(AA15=5,"木",IF(AA15=6,"金","土"))))))</f>
        <v>木</v>
      </c>
      <c r="AB16" s="157" t="str">
        <f t="shared" ref="AB16:BB16" si="0">IF(AB15=1,"日",IF(AB15=2,"月",IF(AB15=3,"火",IF(AB15=4,"水",IF(AB15=5,"木",IF(AB15=6,"金","土"))))))</f>
        <v>金</v>
      </c>
      <c r="AC16" s="157" t="str">
        <f t="shared" si="0"/>
        <v>土</v>
      </c>
      <c r="AD16" s="157" t="str">
        <f t="shared" si="0"/>
        <v>日</v>
      </c>
      <c r="AE16" s="157" t="str">
        <f t="shared" si="0"/>
        <v>月</v>
      </c>
      <c r="AF16" s="157" t="str">
        <f t="shared" si="0"/>
        <v>火</v>
      </c>
      <c r="AG16" s="158" t="str">
        <f t="shared" si="0"/>
        <v>水</v>
      </c>
      <c r="AH16" s="159" t="str">
        <f>IF(AH15=1,"日",IF(AH15=2,"月",IF(AH15=3,"火",IF(AH15=4,"水",IF(AH15=5,"木",IF(AH15=6,"金","土"))))))</f>
        <v>木</v>
      </c>
      <c r="AI16" s="157" t="str">
        <f t="shared" si="0"/>
        <v>金</v>
      </c>
      <c r="AJ16" s="157" t="str">
        <f t="shared" si="0"/>
        <v>土</v>
      </c>
      <c r="AK16" s="157" t="str">
        <f t="shared" si="0"/>
        <v>日</v>
      </c>
      <c r="AL16" s="157" t="str">
        <f t="shared" si="0"/>
        <v>月</v>
      </c>
      <c r="AM16" s="157" t="str">
        <f t="shared" si="0"/>
        <v>火</v>
      </c>
      <c r="AN16" s="158" t="str">
        <f t="shared" si="0"/>
        <v>水</v>
      </c>
      <c r="AO16" s="159" t="str">
        <f>IF(AO15=1,"日",IF(AO15=2,"月",IF(AO15=3,"火",IF(AO15=4,"水",IF(AO15=5,"木",IF(AO15=6,"金","土"))))))</f>
        <v>木</v>
      </c>
      <c r="AP16" s="157" t="str">
        <f t="shared" si="0"/>
        <v>金</v>
      </c>
      <c r="AQ16" s="157" t="str">
        <f t="shared" si="0"/>
        <v>土</v>
      </c>
      <c r="AR16" s="157" t="str">
        <f t="shared" si="0"/>
        <v>日</v>
      </c>
      <c r="AS16" s="157" t="str">
        <f t="shared" si="0"/>
        <v>月</v>
      </c>
      <c r="AT16" s="157" t="str">
        <f t="shared" si="0"/>
        <v>火</v>
      </c>
      <c r="AU16" s="158" t="str">
        <f t="shared" si="0"/>
        <v>水</v>
      </c>
      <c r="AV16" s="159" t="str">
        <f>IF(AV15=1,"日",IF(AV15=2,"月",IF(AV15=3,"火",IF(AV15=4,"水",IF(AV15=5,"木",IF(AV15=6,"金","土"))))))</f>
        <v>木</v>
      </c>
      <c r="AW16" s="157" t="str">
        <f t="shared" si="0"/>
        <v>金</v>
      </c>
      <c r="AX16" s="157" t="str">
        <f t="shared" si="0"/>
        <v>土</v>
      </c>
      <c r="AY16" s="157" t="str">
        <f t="shared" si="0"/>
        <v>日</v>
      </c>
      <c r="AZ16" s="157" t="str">
        <f t="shared" si="0"/>
        <v>月</v>
      </c>
      <c r="BA16" s="157" t="str">
        <f t="shared" si="0"/>
        <v>火</v>
      </c>
      <c r="BB16" s="158" t="str">
        <f t="shared" si="0"/>
        <v>水</v>
      </c>
      <c r="BC16" s="157" t="str">
        <f>IF(BC15=1,"日",IF(BC15=2,"月",IF(BC15=3,"火",IF(BC15=4,"水",IF(BC15=5,"木",IF(BC15=6,"金",IF(BC15=0,"","土")))))))</f>
        <v/>
      </c>
      <c r="BD16" s="157" t="str">
        <f>IF(BD15=1,"日",IF(BD15=2,"月",IF(BD15=3,"火",IF(BD15=4,"水",IF(BD15=5,"木",IF(BD15=6,"金",IF(BD15=0,"","土")))))))</f>
        <v/>
      </c>
      <c r="BE16" s="157" t="str">
        <f>IF(BE15=1,"日",IF(BE15=2,"月",IF(BE15=3,"火",IF(BE15=4,"水",IF(BE15=5,"木",IF(BE15=6,"金",IF(BE15=0,"","土")))))))</f>
        <v/>
      </c>
      <c r="BF16" s="240"/>
      <c r="BG16" s="241"/>
      <c r="BH16" s="246"/>
      <c r="BI16" s="247"/>
      <c r="BJ16" s="252"/>
      <c r="BK16" s="232"/>
      <c r="BL16" s="232"/>
      <c r="BM16" s="232"/>
      <c r="BN16" s="253"/>
    </row>
    <row r="17" spans="2:66" ht="20.25" customHeight="1" x14ac:dyDescent="0.4">
      <c r="B17" s="296">
        <f>B15+1</f>
        <v>1</v>
      </c>
      <c r="C17" s="325"/>
      <c r="D17" s="326"/>
      <c r="E17" s="327"/>
      <c r="F17" s="328"/>
      <c r="G17" s="329" t="s">
        <v>70</v>
      </c>
      <c r="H17" s="330"/>
      <c r="I17" s="161"/>
      <c r="J17" s="162"/>
      <c r="K17" s="161"/>
      <c r="L17" s="162"/>
      <c r="M17" s="331" t="s">
        <v>89</v>
      </c>
      <c r="N17" s="332"/>
      <c r="O17" s="333" t="s">
        <v>108</v>
      </c>
      <c r="P17" s="334"/>
      <c r="Q17" s="334"/>
      <c r="R17" s="330"/>
      <c r="S17" s="315" t="s">
        <v>88</v>
      </c>
      <c r="T17" s="316"/>
      <c r="U17" s="316"/>
      <c r="V17" s="316"/>
      <c r="W17" s="317"/>
      <c r="X17" s="109" t="s">
        <v>18</v>
      </c>
      <c r="Y17" s="110"/>
      <c r="Z17" s="111"/>
      <c r="AA17" s="102" t="s">
        <v>236</v>
      </c>
      <c r="AB17" s="103" t="s">
        <v>236</v>
      </c>
      <c r="AC17" s="103" t="s">
        <v>161</v>
      </c>
      <c r="AD17" s="103"/>
      <c r="AE17" s="103"/>
      <c r="AF17" s="103" t="s">
        <v>236</v>
      </c>
      <c r="AG17" s="104" t="s">
        <v>236</v>
      </c>
      <c r="AH17" s="102" t="s">
        <v>236</v>
      </c>
      <c r="AI17" s="103" t="s">
        <v>236</v>
      </c>
      <c r="AJ17" s="103" t="s">
        <v>236</v>
      </c>
      <c r="AK17" s="103"/>
      <c r="AL17" s="103"/>
      <c r="AM17" s="103" t="s">
        <v>236</v>
      </c>
      <c r="AN17" s="104" t="s">
        <v>236</v>
      </c>
      <c r="AO17" s="102" t="s">
        <v>236</v>
      </c>
      <c r="AP17" s="103" t="s">
        <v>236</v>
      </c>
      <c r="AQ17" s="103" t="s">
        <v>236</v>
      </c>
      <c r="AR17" s="103"/>
      <c r="AS17" s="103"/>
      <c r="AT17" s="103" t="s">
        <v>236</v>
      </c>
      <c r="AU17" s="104" t="s">
        <v>236</v>
      </c>
      <c r="AV17" s="102" t="s">
        <v>236</v>
      </c>
      <c r="AW17" s="103" t="s">
        <v>236</v>
      </c>
      <c r="AX17" s="103" t="s">
        <v>236</v>
      </c>
      <c r="AY17" s="103"/>
      <c r="AZ17" s="103"/>
      <c r="BA17" s="103" t="s">
        <v>236</v>
      </c>
      <c r="BB17" s="104" t="s">
        <v>236</v>
      </c>
      <c r="BC17" s="102"/>
      <c r="BD17" s="103"/>
      <c r="BE17" s="103"/>
      <c r="BF17" s="318"/>
      <c r="BG17" s="319"/>
      <c r="BH17" s="320"/>
      <c r="BI17" s="321"/>
      <c r="BJ17" s="322"/>
      <c r="BK17" s="323"/>
      <c r="BL17" s="323"/>
      <c r="BM17" s="323"/>
      <c r="BN17" s="324"/>
    </row>
    <row r="18" spans="2:66" ht="20.25" customHeight="1" x14ac:dyDescent="0.4">
      <c r="B18" s="297"/>
      <c r="C18" s="299"/>
      <c r="D18" s="302"/>
      <c r="E18" s="223"/>
      <c r="F18" s="301"/>
      <c r="G18" s="305"/>
      <c r="H18" s="306"/>
      <c r="I18" s="163"/>
      <c r="J18" s="164" t="str">
        <f>G17</f>
        <v>管理者</v>
      </c>
      <c r="K18" s="163"/>
      <c r="L18" s="164" t="str">
        <f>M17</f>
        <v>A</v>
      </c>
      <c r="M18" s="309"/>
      <c r="N18" s="310"/>
      <c r="O18" s="313"/>
      <c r="P18" s="314"/>
      <c r="Q18" s="314"/>
      <c r="R18" s="306"/>
      <c r="S18" s="280"/>
      <c r="T18" s="281"/>
      <c r="U18" s="281"/>
      <c r="V18" s="281"/>
      <c r="W18" s="282"/>
      <c r="X18" s="112" t="s">
        <v>246</v>
      </c>
      <c r="Y18" s="113"/>
      <c r="Z18" s="114"/>
      <c r="AA18" s="173">
        <f>IF(AA17="","",VLOOKUP(AA17,'【様式４－２】記載例'!$C$7:$L$48,10,FALSE))</f>
        <v>8</v>
      </c>
      <c r="AB18" s="174">
        <f>IF(AB17="","",VLOOKUP(AB17,'【様式４－２】記載例'!$C$7:$L$48,10,FALSE))</f>
        <v>8</v>
      </c>
      <c r="AC18" s="174">
        <f>IF(AC17="","",VLOOKUP(AC17,'【様式４－２】記載例'!$C$7:$L$48,10,FALSE))</f>
        <v>8</v>
      </c>
      <c r="AD18" s="174" t="str">
        <f>IF(AD17="","",VLOOKUP(AD17,'【様式４－２】記載例'!$C$7:$L$48,10,FALSE))</f>
        <v/>
      </c>
      <c r="AE18" s="174" t="str">
        <f>IF(AE17="","",VLOOKUP(AE17,'【様式４－２】記載例'!$C$7:$L$48,10,FALSE))</f>
        <v/>
      </c>
      <c r="AF18" s="174">
        <f>IF(AF17="","",VLOOKUP(AF17,'【様式４－２】記載例'!$C$7:$L$48,10,FALSE))</f>
        <v>8</v>
      </c>
      <c r="AG18" s="175">
        <f>IF(AG17="","",VLOOKUP(AG17,'【様式４－２】記載例'!$C$7:$L$48,10,FALSE))</f>
        <v>8</v>
      </c>
      <c r="AH18" s="173">
        <f>IF(AH17="","",VLOOKUP(AH17,'【様式４－２】記載例'!$C$7:$L$48,10,FALSE))</f>
        <v>8</v>
      </c>
      <c r="AI18" s="174">
        <f>IF(AI17="","",VLOOKUP(AI17,'【様式４－２】記載例'!$C$7:$L$48,10,FALSE))</f>
        <v>8</v>
      </c>
      <c r="AJ18" s="174">
        <f>IF(AJ17="","",VLOOKUP(AJ17,'【様式４－２】記載例'!$C$7:$L$48,10,FALSE))</f>
        <v>8</v>
      </c>
      <c r="AK18" s="174" t="str">
        <f>IF(AK17="","",VLOOKUP(AK17,'【様式４－２】記載例'!$C$7:$L$48,10,FALSE))</f>
        <v/>
      </c>
      <c r="AL18" s="174" t="str">
        <f>IF(AL17="","",VLOOKUP(AL17,'【様式４－２】記載例'!$C$7:$L$48,10,FALSE))</f>
        <v/>
      </c>
      <c r="AM18" s="174">
        <f>IF(AM17="","",VLOOKUP(AM17,'【様式４－２】記載例'!$C$7:$L$48,10,FALSE))</f>
        <v>8</v>
      </c>
      <c r="AN18" s="175">
        <f>IF(AN17="","",VLOOKUP(AN17,'【様式４－２】記載例'!$C$7:$L$48,10,FALSE))</f>
        <v>8</v>
      </c>
      <c r="AO18" s="173">
        <f>IF(AO17="","",VLOOKUP(AO17,'【様式４－２】記載例'!$C$7:$L$48,10,FALSE))</f>
        <v>8</v>
      </c>
      <c r="AP18" s="174">
        <f>IF(AP17="","",VLOOKUP(AP17,'【様式４－２】記載例'!$C$7:$L$48,10,FALSE))</f>
        <v>8</v>
      </c>
      <c r="AQ18" s="174">
        <f>IF(AQ17="","",VLOOKUP(AQ17,'【様式４－２】記載例'!$C$7:$L$48,10,FALSE))</f>
        <v>8</v>
      </c>
      <c r="AR18" s="174" t="str">
        <f>IF(AR17="","",VLOOKUP(AR17,'【様式４－２】記載例'!$C$7:$L$48,10,FALSE))</f>
        <v/>
      </c>
      <c r="AS18" s="174" t="str">
        <f>IF(AS17="","",VLOOKUP(AS17,'【様式４－２】記載例'!$C$7:$L$48,10,FALSE))</f>
        <v/>
      </c>
      <c r="AT18" s="174">
        <f>IF(AT17="","",VLOOKUP(AT17,'【様式４－２】記載例'!$C$7:$L$48,10,FALSE))</f>
        <v>8</v>
      </c>
      <c r="AU18" s="175">
        <f>IF(AU17="","",VLOOKUP(AU17,'【様式４－２】記載例'!$C$7:$L$48,10,FALSE))</f>
        <v>8</v>
      </c>
      <c r="AV18" s="173">
        <f>IF(AV17="","",VLOOKUP(AV17,'【様式４－２】記載例'!$C$7:$L$48,10,FALSE))</f>
        <v>8</v>
      </c>
      <c r="AW18" s="174">
        <f>IF(AW17="","",VLOOKUP(AW17,'【様式４－２】記載例'!$C$7:$L$48,10,FALSE))</f>
        <v>8</v>
      </c>
      <c r="AX18" s="174">
        <f>IF(AX17="","",VLOOKUP(AX17,'【様式４－２】記載例'!$C$7:$L$48,10,FALSE))</f>
        <v>8</v>
      </c>
      <c r="AY18" s="174" t="str">
        <f>IF(AY17="","",VLOOKUP(AY17,'【様式４－２】記載例'!$C$7:$L$48,10,FALSE))</f>
        <v/>
      </c>
      <c r="AZ18" s="174" t="str">
        <f>IF(AZ17="","",VLOOKUP(AZ17,'【様式４－２】記載例'!$C$7:$L$48,10,FALSE))</f>
        <v/>
      </c>
      <c r="BA18" s="174">
        <f>IF(BA17="","",VLOOKUP(BA17,'【様式４－２】記載例'!$C$7:$L$48,10,FALSE))</f>
        <v>8</v>
      </c>
      <c r="BB18" s="175">
        <f>IF(BB17="","",VLOOKUP(BB17,'【様式４－２】記載例'!$C$7:$L$48,10,FALSE))</f>
        <v>8</v>
      </c>
      <c r="BC18" s="173" t="str">
        <f>IF(BC17="","",VLOOKUP(BC17,'【様式４－２】記載例'!$C$7:$L$48,10,FALSE))</f>
        <v/>
      </c>
      <c r="BD18" s="174" t="str">
        <f>IF(BD17="","",VLOOKUP(BD17,'【様式４－２】記載例'!$C$7:$L$48,10,FALSE))</f>
        <v/>
      </c>
      <c r="BE18" s="174" t="str">
        <f>IF(BE17="","",VLOOKUP(BE17,'【様式４－２】記載例'!$C$7:$L$48,10,FALSE))</f>
        <v/>
      </c>
      <c r="BF18" s="293">
        <f>IF($BI$3="４週",SUM(AA18:BB18),IF($BI$3="暦月",SUM(AA18:BE18),""))</f>
        <v>160</v>
      </c>
      <c r="BG18" s="294"/>
      <c r="BH18" s="295">
        <f>IF($BI$3="４週",BF18/4,IF($BI$3="暦月",(BF18/($BI$8/7)),""))</f>
        <v>40</v>
      </c>
      <c r="BI18" s="294"/>
      <c r="BJ18" s="290"/>
      <c r="BK18" s="291"/>
      <c r="BL18" s="291"/>
      <c r="BM18" s="291"/>
      <c r="BN18" s="292"/>
    </row>
    <row r="19" spans="2:66" ht="20.25" customHeight="1" x14ac:dyDescent="0.4">
      <c r="B19" s="296">
        <f>B17+1</f>
        <v>2</v>
      </c>
      <c r="C19" s="298"/>
      <c r="D19" s="300"/>
      <c r="E19" s="223"/>
      <c r="F19" s="301"/>
      <c r="G19" s="303" t="s">
        <v>101</v>
      </c>
      <c r="H19" s="304"/>
      <c r="I19" s="165"/>
      <c r="J19" s="166"/>
      <c r="K19" s="165"/>
      <c r="L19" s="166"/>
      <c r="M19" s="307" t="s">
        <v>100</v>
      </c>
      <c r="N19" s="308"/>
      <c r="O19" s="311" t="s">
        <v>101</v>
      </c>
      <c r="P19" s="312"/>
      <c r="Q19" s="312"/>
      <c r="R19" s="304"/>
      <c r="S19" s="280" t="s">
        <v>166</v>
      </c>
      <c r="T19" s="281"/>
      <c r="U19" s="281"/>
      <c r="V19" s="281"/>
      <c r="W19" s="282"/>
      <c r="X19" s="115" t="s">
        <v>18</v>
      </c>
      <c r="Y19" s="116"/>
      <c r="Z19" s="117"/>
      <c r="AA19" s="105" t="s">
        <v>237</v>
      </c>
      <c r="AB19" s="106"/>
      <c r="AC19" s="106" t="s">
        <v>237</v>
      </c>
      <c r="AD19" s="106"/>
      <c r="AE19" s="106"/>
      <c r="AF19" s="106" t="s">
        <v>237</v>
      </c>
      <c r="AG19" s="107"/>
      <c r="AH19" s="105" t="s">
        <v>237</v>
      </c>
      <c r="AI19" s="106"/>
      <c r="AJ19" s="106" t="s">
        <v>237</v>
      </c>
      <c r="AK19" s="106"/>
      <c r="AL19" s="106"/>
      <c r="AM19" s="106" t="s">
        <v>237</v>
      </c>
      <c r="AN19" s="107"/>
      <c r="AO19" s="105" t="s">
        <v>237</v>
      </c>
      <c r="AP19" s="106"/>
      <c r="AQ19" s="106" t="s">
        <v>237</v>
      </c>
      <c r="AR19" s="106"/>
      <c r="AS19" s="106"/>
      <c r="AT19" s="106" t="s">
        <v>237</v>
      </c>
      <c r="AU19" s="107"/>
      <c r="AV19" s="105" t="s">
        <v>237</v>
      </c>
      <c r="AW19" s="106"/>
      <c r="AX19" s="106" t="s">
        <v>237</v>
      </c>
      <c r="AY19" s="106"/>
      <c r="AZ19" s="106"/>
      <c r="BA19" s="106" t="s">
        <v>237</v>
      </c>
      <c r="BB19" s="107"/>
      <c r="BC19" s="105"/>
      <c r="BD19" s="106"/>
      <c r="BE19" s="108"/>
      <c r="BF19" s="283"/>
      <c r="BG19" s="284"/>
      <c r="BH19" s="285"/>
      <c r="BI19" s="286"/>
      <c r="BJ19" s="287"/>
      <c r="BK19" s="288"/>
      <c r="BL19" s="288"/>
      <c r="BM19" s="288"/>
      <c r="BN19" s="289"/>
    </row>
    <row r="20" spans="2:66" ht="20.25" customHeight="1" x14ac:dyDescent="0.4">
      <c r="B20" s="297"/>
      <c r="C20" s="299"/>
      <c r="D20" s="302"/>
      <c r="E20" s="223"/>
      <c r="F20" s="301"/>
      <c r="G20" s="305"/>
      <c r="H20" s="306"/>
      <c r="I20" s="163"/>
      <c r="J20" s="164" t="str">
        <f>G19</f>
        <v>医師</v>
      </c>
      <c r="K20" s="163"/>
      <c r="L20" s="164" t="str">
        <f>M19</f>
        <v>C</v>
      </c>
      <c r="M20" s="309"/>
      <c r="N20" s="310"/>
      <c r="O20" s="313"/>
      <c r="P20" s="314"/>
      <c r="Q20" s="314"/>
      <c r="R20" s="306"/>
      <c r="S20" s="280"/>
      <c r="T20" s="281"/>
      <c r="U20" s="281"/>
      <c r="V20" s="281"/>
      <c r="W20" s="282"/>
      <c r="X20" s="112" t="s">
        <v>246</v>
      </c>
      <c r="Y20" s="113"/>
      <c r="Z20" s="114"/>
      <c r="AA20" s="173">
        <f>IF(AA19="","",VLOOKUP(AA19,'【様式４－２】記載例'!$C$7:$L$48,10,FALSE))</f>
        <v>3.9999999999999991</v>
      </c>
      <c r="AB20" s="174" t="str">
        <f>IF(AB19="","",VLOOKUP(AB19,'【様式４－２】記載例'!$C$7:$L$48,10,FALSE))</f>
        <v/>
      </c>
      <c r="AC20" s="174">
        <f>IF(AC19="","",VLOOKUP(AC19,'【様式４－２】記載例'!$C$7:$L$48,10,FALSE))</f>
        <v>3.9999999999999991</v>
      </c>
      <c r="AD20" s="174" t="str">
        <f>IF(AD19="","",VLOOKUP(AD19,'【様式４－２】記載例'!$C$7:$L$48,10,FALSE))</f>
        <v/>
      </c>
      <c r="AE20" s="174" t="str">
        <f>IF(AE19="","",VLOOKUP(AE19,'【様式４－２】記載例'!$C$7:$L$48,10,FALSE))</f>
        <v/>
      </c>
      <c r="AF20" s="174">
        <f>IF(AF19="","",VLOOKUP(AF19,'【様式４－２】記載例'!$C$7:$L$48,10,FALSE))</f>
        <v>3.9999999999999991</v>
      </c>
      <c r="AG20" s="175" t="str">
        <f>IF(AG19="","",VLOOKUP(AG19,'【様式４－２】記載例'!$C$7:$L$48,10,FALSE))</f>
        <v/>
      </c>
      <c r="AH20" s="173">
        <f>IF(AH19="","",VLOOKUP(AH19,'【様式４－２】記載例'!$C$7:$L$48,10,FALSE))</f>
        <v>3.9999999999999991</v>
      </c>
      <c r="AI20" s="174" t="str">
        <f>IF(AI19="","",VLOOKUP(AI19,'【様式４－２】記載例'!$C$7:$L$48,10,FALSE))</f>
        <v/>
      </c>
      <c r="AJ20" s="174">
        <f>IF(AJ19="","",VLOOKUP(AJ19,'【様式４－２】記載例'!$C$7:$L$48,10,FALSE))</f>
        <v>3.9999999999999991</v>
      </c>
      <c r="AK20" s="174" t="str">
        <f>IF(AK19="","",VLOOKUP(AK19,'【様式４－２】記載例'!$C$7:$L$48,10,FALSE))</f>
        <v/>
      </c>
      <c r="AL20" s="174" t="str">
        <f>IF(AL19="","",VLOOKUP(AL19,'【様式４－２】記載例'!$C$7:$L$48,10,FALSE))</f>
        <v/>
      </c>
      <c r="AM20" s="174">
        <f>IF(AM19="","",VLOOKUP(AM19,'【様式４－２】記載例'!$C$7:$L$48,10,FALSE))</f>
        <v>3.9999999999999991</v>
      </c>
      <c r="AN20" s="175" t="str">
        <f>IF(AN19="","",VLOOKUP(AN19,'【様式４－２】記載例'!$C$7:$L$48,10,FALSE))</f>
        <v/>
      </c>
      <c r="AO20" s="173">
        <f>IF(AO19="","",VLOOKUP(AO19,'【様式４－２】記載例'!$C$7:$L$48,10,FALSE))</f>
        <v>3.9999999999999991</v>
      </c>
      <c r="AP20" s="174" t="str">
        <f>IF(AP19="","",VLOOKUP(AP19,'【様式４－２】記載例'!$C$7:$L$48,10,FALSE))</f>
        <v/>
      </c>
      <c r="AQ20" s="174">
        <f>IF(AQ19="","",VLOOKUP(AQ19,'【様式４－２】記載例'!$C$7:$L$48,10,FALSE))</f>
        <v>3.9999999999999991</v>
      </c>
      <c r="AR20" s="174" t="str">
        <f>IF(AR19="","",VLOOKUP(AR19,'【様式４－２】記載例'!$C$7:$L$48,10,FALSE))</f>
        <v/>
      </c>
      <c r="AS20" s="174" t="str">
        <f>IF(AS19="","",VLOOKUP(AS19,'【様式４－２】記載例'!$C$7:$L$48,10,FALSE))</f>
        <v/>
      </c>
      <c r="AT20" s="174">
        <f>IF(AT19="","",VLOOKUP(AT19,'【様式４－２】記載例'!$C$7:$L$48,10,FALSE))</f>
        <v>3.9999999999999991</v>
      </c>
      <c r="AU20" s="175" t="str">
        <f>IF(AU19="","",VLOOKUP(AU19,'【様式４－２】記載例'!$C$7:$L$48,10,FALSE))</f>
        <v/>
      </c>
      <c r="AV20" s="173">
        <f>IF(AV19="","",VLOOKUP(AV19,'【様式４－２】記載例'!$C$7:$L$48,10,FALSE))</f>
        <v>3.9999999999999991</v>
      </c>
      <c r="AW20" s="174" t="str">
        <f>IF(AW19="","",VLOOKUP(AW19,'【様式４－２】記載例'!$C$7:$L$48,10,FALSE))</f>
        <v/>
      </c>
      <c r="AX20" s="174">
        <f>IF(AX19="","",VLOOKUP(AX19,'【様式４－２】記載例'!$C$7:$L$48,10,FALSE))</f>
        <v>3.9999999999999991</v>
      </c>
      <c r="AY20" s="174" t="str">
        <f>IF(AY19="","",VLOOKUP(AY19,'【様式４－２】記載例'!$C$7:$L$48,10,FALSE))</f>
        <v/>
      </c>
      <c r="AZ20" s="174" t="str">
        <f>IF(AZ19="","",VLOOKUP(AZ19,'【様式４－２】記載例'!$C$7:$L$48,10,FALSE))</f>
        <v/>
      </c>
      <c r="BA20" s="174">
        <f>IF(BA19="","",VLOOKUP(BA19,'【様式４－２】記載例'!$C$7:$L$48,10,FALSE))</f>
        <v>3.9999999999999991</v>
      </c>
      <c r="BB20" s="175" t="str">
        <f>IF(BB19="","",VLOOKUP(BB19,'【様式４－２】記載例'!$C$7:$L$48,10,FALSE))</f>
        <v/>
      </c>
      <c r="BC20" s="173" t="str">
        <f>IF(BC19="","",VLOOKUP(BC19,'【様式４－２】記載例'!$C$7:$L$48,10,FALSE))</f>
        <v/>
      </c>
      <c r="BD20" s="174" t="str">
        <f>IF(BD19="","",VLOOKUP(BD19,'【様式４－２】記載例'!$C$7:$L$48,10,FALSE))</f>
        <v/>
      </c>
      <c r="BE20" s="174" t="str">
        <f>IF(BE19="","",VLOOKUP(BE19,'【様式４－２】記載例'!$C$7:$L$48,10,FALSE))</f>
        <v/>
      </c>
      <c r="BF20" s="293">
        <f>IF($BI$3="４週",SUM(AA20:BB20),IF($BI$3="暦月",SUM(AA20:BE20),""))</f>
        <v>47.999999999999993</v>
      </c>
      <c r="BG20" s="294"/>
      <c r="BH20" s="295">
        <f>IF($BI$3="４週",BF20/4,IF($BI$3="暦月",(BF20/($BI$8/7)),""))</f>
        <v>11.999999999999998</v>
      </c>
      <c r="BI20" s="294"/>
      <c r="BJ20" s="290"/>
      <c r="BK20" s="291"/>
      <c r="BL20" s="291"/>
      <c r="BM20" s="291"/>
      <c r="BN20" s="292"/>
    </row>
    <row r="21" spans="2:66" ht="20.25" customHeight="1" x14ac:dyDescent="0.4">
      <c r="B21" s="296">
        <f>B19+1</f>
        <v>3</v>
      </c>
      <c r="C21" s="298"/>
      <c r="D21" s="300"/>
      <c r="E21" s="223"/>
      <c r="F21" s="301"/>
      <c r="G21" s="303" t="s">
        <v>102</v>
      </c>
      <c r="H21" s="304"/>
      <c r="I21" s="163"/>
      <c r="J21" s="164"/>
      <c r="K21" s="163"/>
      <c r="L21" s="164"/>
      <c r="M21" s="307" t="s">
        <v>89</v>
      </c>
      <c r="N21" s="308"/>
      <c r="O21" s="311" t="s">
        <v>108</v>
      </c>
      <c r="P21" s="312"/>
      <c r="Q21" s="312"/>
      <c r="R21" s="304"/>
      <c r="S21" s="280" t="s">
        <v>167</v>
      </c>
      <c r="T21" s="281"/>
      <c r="U21" s="281"/>
      <c r="V21" s="281"/>
      <c r="W21" s="282"/>
      <c r="X21" s="115" t="s">
        <v>18</v>
      </c>
      <c r="Y21" s="116"/>
      <c r="Z21" s="117"/>
      <c r="AA21" s="105" t="s">
        <v>236</v>
      </c>
      <c r="AB21" s="106" t="s">
        <v>236</v>
      </c>
      <c r="AC21" s="106" t="s">
        <v>236</v>
      </c>
      <c r="AD21" s="106"/>
      <c r="AE21" s="106"/>
      <c r="AF21" s="106" t="s">
        <v>236</v>
      </c>
      <c r="AG21" s="107" t="s">
        <v>236</v>
      </c>
      <c r="AH21" s="105" t="s">
        <v>236</v>
      </c>
      <c r="AI21" s="106" t="s">
        <v>236</v>
      </c>
      <c r="AJ21" s="106" t="s">
        <v>236</v>
      </c>
      <c r="AK21" s="106"/>
      <c r="AL21" s="106"/>
      <c r="AM21" s="106" t="s">
        <v>236</v>
      </c>
      <c r="AN21" s="107" t="s">
        <v>236</v>
      </c>
      <c r="AO21" s="105" t="s">
        <v>236</v>
      </c>
      <c r="AP21" s="106" t="s">
        <v>236</v>
      </c>
      <c r="AQ21" s="106" t="s">
        <v>236</v>
      </c>
      <c r="AR21" s="106"/>
      <c r="AS21" s="106"/>
      <c r="AT21" s="106" t="s">
        <v>236</v>
      </c>
      <c r="AU21" s="107" t="s">
        <v>236</v>
      </c>
      <c r="AV21" s="105" t="s">
        <v>236</v>
      </c>
      <c r="AW21" s="106" t="s">
        <v>236</v>
      </c>
      <c r="AX21" s="106" t="s">
        <v>236</v>
      </c>
      <c r="AY21" s="106"/>
      <c r="AZ21" s="106"/>
      <c r="BA21" s="106" t="s">
        <v>236</v>
      </c>
      <c r="BB21" s="107" t="s">
        <v>236</v>
      </c>
      <c r="BC21" s="105"/>
      <c r="BD21" s="106"/>
      <c r="BE21" s="108"/>
      <c r="BF21" s="283"/>
      <c r="BG21" s="284"/>
      <c r="BH21" s="285"/>
      <c r="BI21" s="286"/>
      <c r="BJ21" s="287"/>
      <c r="BK21" s="288"/>
      <c r="BL21" s="288"/>
      <c r="BM21" s="288"/>
      <c r="BN21" s="289"/>
    </row>
    <row r="22" spans="2:66" ht="20.25" customHeight="1" x14ac:dyDescent="0.4">
      <c r="B22" s="297"/>
      <c r="C22" s="299"/>
      <c r="D22" s="302"/>
      <c r="E22" s="223"/>
      <c r="F22" s="301"/>
      <c r="G22" s="305"/>
      <c r="H22" s="306"/>
      <c r="I22" s="163"/>
      <c r="J22" s="164" t="str">
        <f>G21</f>
        <v>生活相談員</v>
      </c>
      <c r="K22" s="163"/>
      <c r="L22" s="164" t="str">
        <f>M21</f>
        <v>A</v>
      </c>
      <c r="M22" s="309"/>
      <c r="N22" s="310"/>
      <c r="O22" s="313"/>
      <c r="P22" s="314"/>
      <c r="Q22" s="314"/>
      <c r="R22" s="306"/>
      <c r="S22" s="280"/>
      <c r="T22" s="281"/>
      <c r="U22" s="281"/>
      <c r="V22" s="281"/>
      <c r="W22" s="282"/>
      <c r="X22" s="112" t="s">
        <v>246</v>
      </c>
      <c r="Y22" s="113"/>
      <c r="Z22" s="114"/>
      <c r="AA22" s="173">
        <f>IF(AA21="","",VLOOKUP(AA21,'【様式４－２】記載例'!$C$7:$L$48,10,FALSE))</f>
        <v>8</v>
      </c>
      <c r="AB22" s="174">
        <f>IF(AB21="","",VLOOKUP(AB21,'【様式４－２】記載例'!$C$7:$L$48,10,FALSE))</f>
        <v>8</v>
      </c>
      <c r="AC22" s="174">
        <f>IF(AC21="","",VLOOKUP(AC21,'【様式４－２】記載例'!$C$7:$L$48,10,FALSE))</f>
        <v>8</v>
      </c>
      <c r="AD22" s="174" t="str">
        <f>IF(AD21="","",VLOOKUP(AD21,'【様式４－２】記載例'!$C$7:$L$48,10,FALSE))</f>
        <v/>
      </c>
      <c r="AE22" s="174" t="str">
        <f>IF(AE21="","",VLOOKUP(AE21,'【様式４－２】記載例'!$C$7:$L$48,10,FALSE))</f>
        <v/>
      </c>
      <c r="AF22" s="174">
        <f>IF(AF21="","",VLOOKUP(AF21,'【様式４－２】記載例'!$C$7:$L$48,10,FALSE))</f>
        <v>8</v>
      </c>
      <c r="AG22" s="175">
        <f>IF(AG21="","",VLOOKUP(AG21,'【様式４－２】記載例'!$C$7:$L$48,10,FALSE))</f>
        <v>8</v>
      </c>
      <c r="AH22" s="173">
        <f>IF(AH21="","",VLOOKUP(AH21,'【様式４－２】記載例'!$C$7:$L$48,10,FALSE))</f>
        <v>8</v>
      </c>
      <c r="AI22" s="174">
        <f>IF(AI21="","",VLOOKUP(AI21,'【様式４－２】記載例'!$C$7:$L$48,10,FALSE))</f>
        <v>8</v>
      </c>
      <c r="AJ22" s="174">
        <f>IF(AJ21="","",VLOOKUP(AJ21,'【様式４－２】記載例'!$C$7:$L$48,10,FALSE))</f>
        <v>8</v>
      </c>
      <c r="AK22" s="174" t="str">
        <f>IF(AK21="","",VLOOKUP(AK21,'【様式４－２】記載例'!$C$7:$L$48,10,FALSE))</f>
        <v/>
      </c>
      <c r="AL22" s="174" t="str">
        <f>IF(AL21="","",VLOOKUP(AL21,'【様式４－２】記載例'!$C$7:$L$48,10,FALSE))</f>
        <v/>
      </c>
      <c r="AM22" s="174">
        <f>IF(AM21="","",VLOOKUP(AM21,'【様式４－２】記載例'!$C$7:$L$48,10,FALSE))</f>
        <v>8</v>
      </c>
      <c r="AN22" s="175">
        <f>IF(AN21="","",VLOOKUP(AN21,'【様式４－２】記載例'!$C$7:$L$48,10,FALSE))</f>
        <v>8</v>
      </c>
      <c r="AO22" s="173">
        <f>IF(AO21="","",VLOOKUP(AO21,'【様式４－２】記載例'!$C$7:$L$48,10,FALSE))</f>
        <v>8</v>
      </c>
      <c r="AP22" s="174">
        <f>IF(AP21="","",VLOOKUP(AP21,'【様式４－２】記載例'!$C$7:$L$48,10,FALSE))</f>
        <v>8</v>
      </c>
      <c r="AQ22" s="174">
        <f>IF(AQ21="","",VLOOKUP(AQ21,'【様式４－２】記載例'!$C$7:$L$48,10,FALSE))</f>
        <v>8</v>
      </c>
      <c r="AR22" s="174" t="str">
        <f>IF(AR21="","",VLOOKUP(AR21,'【様式４－２】記載例'!$C$7:$L$48,10,FALSE))</f>
        <v/>
      </c>
      <c r="AS22" s="174" t="str">
        <f>IF(AS21="","",VLOOKUP(AS21,'【様式４－２】記載例'!$C$7:$L$48,10,FALSE))</f>
        <v/>
      </c>
      <c r="AT22" s="174">
        <f>IF(AT21="","",VLOOKUP(AT21,'【様式４－２】記載例'!$C$7:$L$48,10,FALSE))</f>
        <v>8</v>
      </c>
      <c r="AU22" s="175">
        <f>IF(AU21="","",VLOOKUP(AU21,'【様式４－２】記載例'!$C$7:$L$48,10,FALSE))</f>
        <v>8</v>
      </c>
      <c r="AV22" s="173">
        <f>IF(AV21="","",VLOOKUP(AV21,'【様式４－２】記載例'!$C$7:$L$48,10,FALSE))</f>
        <v>8</v>
      </c>
      <c r="AW22" s="174">
        <f>IF(AW21="","",VLOOKUP(AW21,'【様式４－２】記載例'!$C$7:$L$48,10,FALSE))</f>
        <v>8</v>
      </c>
      <c r="AX22" s="174">
        <f>IF(AX21="","",VLOOKUP(AX21,'【様式４－２】記載例'!$C$7:$L$48,10,FALSE))</f>
        <v>8</v>
      </c>
      <c r="AY22" s="174" t="str">
        <f>IF(AY21="","",VLOOKUP(AY21,'【様式４－２】記載例'!$C$7:$L$48,10,FALSE))</f>
        <v/>
      </c>
      <c r="AZ22" s="174" t="str">
        <f>IF(AZ21="","",VLOOKUP(AZ21,'【様式４－２】記載例'!$C$7:$L$48,10,FALSE))</f>
        <v/>
      </c>
      <c r="BA22" s="174">
        <f>IF(BA21="","",VLOOKUP(BA21,'【様式４－２】記載例'!$C$7:$L$48,10,FALSE))</f>
        <v>8</v>
      </c>
      <c r="BB22" s="175">
        <f>IF(BB21="","",VLOOKUP(BB21,'【様式４－２】記載例'!$C$7:$L$48,10,FALSE))</f>
        <v>8</v>
      </c>
      <c r="BC22" s="173" t="str">
        <f>IF(BC21="","",VLOOKUP(BC21,'【様式４－２】記載例'!$C$7:$L$48,10,FALSE))</f>
        <v/>
      </c>
      <c r="BD22" s="174" t="str">
        <f>IF(BD21="","",VLOOKUP(BD21,'【様式４－２】記載例'!$C$7:$L$48,10,FALSE))</f>
        <v/>
      </c>
      <c r="BE22" s="174" t="str">
        <f>IF(BE21="","",VLOOKUP(BE21,'【様式４－２】記載例'!$C$7:$L$48,10,FALSE))</f>
        <v/>
      </c>
      <c r="BF22" s="293">
        <f>IF($BI$3="４週",SUM(AA22:BB22),IF($BI$3="暦月",SUM(AA22:BE22),""))</f>
        <v>160</v>
      </c>
      <c r="BG22" s="294"/>
      <c r="BH22" s="295">
        <f>IF($BI$3="４週",BF22/4,IF($BI$3="暦月",(BF22/($BI$8/7)),""))</f>
        <v>40</v>
      </c>
      <c r="BI22" s="294"/>
      <c r="BJ22" s="290"/>
      <c r="BK22" s="291"/>
      <c r="BL22" s="291"/>
      <c r="BM22" s="291"/>
      <c r="BN22" s="292"/>
    </row>
    <row r="23" spans="2:66" ht="20.25" customHeight="1" x14ac:dyDescent="0.4">
      <c r="B23" s="296">
        <f>B21+1</f>
        <v>4</v>
      </c>
      <c r="C23" s="298"/>
      <c r="D23" s="300"/>
      <c r="E23" s="223"/>
      <c r="F23" s="301"/>
      <c r="G23" s="303" t="s">
        <v>106</v>
      </c>
      <c r="H23" s="304"/>
      <c r="I23" s="163"/>
      <c r="J23" s="164"/>
      <c r="K23" s="163"/>
      <c r="L23" s="164"/>
      <c r="M23" s="307" t="s">
        <v>140</v>
      </c>
      <c r="N23" s="308"/>
      <c r="O23" s="311" t="s">
        <v>118</v>
      </c>
      <c r="P23" s="312"/>
      <c r="Q23" s="312"/>
      <c r="R23" s="304"/>
      <c r="S23" s="280" t="s">
        <v>168</v>
      </c>
      <c r="T23" s="281"/>
      <c r="U23" s="281"/>
      <c r="V23" s="281"/>
      <c r="W23" s="282"/>
      <c r="X23" s="115" t="s">
        <v>18</v>
      </c>
      <c r="Y23" s="116"/>
      <c r="Z23" s="117"/>
      <c r="AA23" s="105" t="s">
        <v>239</v>
      </c>
      <c r="AB23" s="106" t="s">
        <v>239</v>
      </c>
      <c r="AC23" s="106" t="s">
        <v>238</v>
      </c>
      <c r="AD23" s="106"/>
      <c r="AE23" s="106"/>
      <c r="AF23" s="106" t="s">
        <v>239</v>
      </c>
      <c r="AG23" s="107" t="s">
        <v>239</v>
      </c>
      <c r="AH23" s="105" t="s">
        <v>239</v>
      </c>
      <c r="AI23" s="106" t="s">
        <v>239</v>
      </c>
      <c r="AJ23" s="106" t="s">
        <v>239</v>
      </c>
      <c r="AK23" s="106"/>
      <c r="AL23" s="106"/>
      <c r="AM23" s="106" t="s">
        <v>239</v>
      </c>
      <c r="AN23" s="107" t="s">
        <v>239</v>
      </c>
      <c r="AO23" s="105" t="s">
        <v>239</v>
      </c>
      <c r="AP23" s="106" t="s">
        <v>239</v>
      </c>
      <c r="AQ23" s="106" t="s">
        <v>239</v>
      </c>
      <c r="AR23" s="106"/>
      <c r="AS23" s="106"/>
      <c r="AT23" s="106" t="s">
        <v>239</v>
      </c>
      <c r="AU23" s="107" t="s">
        <v>239</v>
      </c>
      <c r="AV23" s="105" t="s">
        <v>239</v>
      </c>
      <c r="AW23" s="106" t="s">
        <v>239</v>
      </c>
      <c r="AX23" s="106" t="s">
        <v>239</v>
      </c>
      <c r="AY23" s="106"/>
      <c r="AZ23" s="106"/>
      <c r="BA23" s="106" t="s">
        <v>239</v>
      </c>
      <c r="BB23" s="107" t="s">
        <v>239</v>
      </c>
      <c r="BC23" s="105"/>
      <c r="BD23" s="106"/>
      <c r="BE23" s="108"/>
      <c r="BF23" s="283"/>
      <c r="BG23" s="284"/>
      <c r="BH23" s="285"/>
      <c r="BI23" s="286"/>
      <c r="BJ23" s="287" t="s">
        <v>216</v>
      </c>
      <c r="BK23" s="288"/>
      <c r="BL23" s="288"/>
      <c r="BM23" s="288"/>
      <c r="BN23" s="289"/>
    </row>
    <row r="24" spans="2:66" ht="20.25" customHeight="1" x14ac:dyDescent="0.4">
      <c r="B24" s="297"/>
      <c r="C24" s="299"/>
      <c r="D24" s="302"/>
      <c r="E24" s="223"/>
      <c r="F24" s="301"/>
      <c r="G24" s="305"/>
      <c r="H24" s="306"/>
      <c r="I24" s="163"/>
      <c r="J24" s="164" t="str">
        <f>G23</f>
        <v>機能訓練指導員</v>
      </c>
      <c r="K24" s="163"/>
      <c r="L24" s="164" t="str">
        <f>M23</f>
        <v>B</v>
      </c>
      <c r="M24" s="309"/>
      <c r="N24" s="310"/>
      <c r="O24" s="313"/>
      <c r="P24" s="314"/>
      <c r="Q24" s="314"/>
      <c r="R24" s="306"/>
      <c r="S24" s="280"/>
      <c r="T24" s="281"/>
      <c r="U24" s="281"/>
      <c r="V24" s="281"/>
      <c r="W24" s="282"/>
      <c r="X24" s="112" t="s">
        <v>246</v>
      </c>
      <c r="Y24" s="113"/>
      <c r="Z24" s="114"/>
      <c r="AA24" s="173">
        <f>IF(AA23="","",VLOOKUP(AA23,'【様式４－２】記載例'!$C$7:$L$48,10,FALSE))</f>
        <v>4.0000000000000009</v>
      </c>
      <c r="AB24" s="174">
        <f>IF(AB23="","",VLOOKUP(AB23,'【様式４－２】記載例'!$C$7:$L$48,10,FALSE))</f>
        <v>4.0000000000000009</v>
      </c>
      <c r="AC24" s="174">
        <f>IF(AC23="","",VLOOKUP(AC23,'【様式４－２】記載例'!$C$7:$L$48,10,FALSE))</f>
        <v>4.0000000000000009</v>
      </c>
      <c r="AD24" s="174" t="str">
        <f>IF(AD23="","",VLOOKUP(AD23,'【様式４－２】記載例'!$C$7:$L$48,10,FALSE))</f>
        <v/>
      </c>
      <c r="AE24" s="174" t="str">
        <f>IF(AE23="","",VLOOKUP(AE23,'【様式４－２】記載例'!$C$7:$L$48,10,FALSE))</f>
        <v/>
      </c>
      <c r="AF24" s="174">
        <f>IF(AF23="","",VLOOKUP(AF23,'【様式４－２】記載例'!$C$7:$L$48,10,FALSE))</f>
        <v>4.0000000000000009</v>
      </c>
      <c r="AG24" s="175">
        <f>IF(AG23="","",VLOOKUP(AG23,'【様式４－２】記載例'!$C$7:$L$48,10,FALSE))</f>
        <v>4.0000000000000009</v>
      </c>
      <c r="AH24" s="173">
        <f>IF(AH23="","",VLOOKUP(AH23,'【様式４－２】記載例'!$C$7:$L$48,10,FALSE))</f>
        <v>4.0000000000000009</v>
      </c>
      <c r="AI24" s="174">
        <f>IF(AI23="","",VLOOKUP(AI23,'【様式４－２】記載例'!$C$7:$L$48,10,FALSE))</f>
        <v>4.0000000000000009</v>
      </c>
      <c r="AJ24" s="174">
        <f>IF(AJ23="","",VLOOKUP(AJ23,'【様式４－２】記載例'!$C$7:$L$48,10,FALSE))</f>
        <v>4.0000000000000009</v>
      </c>
      <c r="AK24" s="174" t="str">
        <f>IF(AK23="","",VLOOKUP(AK23,'【様式４－２】記載例'!$C$7:$L$48,10,FALSE))</f>
        <v/>
      </c>
      <c r="AL24" s="174" t="str">
        <f>IF(AL23="","",VLOOKUP(AL23,'【様式４－２】記載例'!$C$7:$L$48,10,FALSE))</f>
        <v/>
      </c>
      <c r="AM24" s="174">
        <f>IF(AM23="","",VLOOKUP(AM23,'【様式４－２】記載例'!$C$7:$L$48,10,FALSE))</f>
        <v>4.0000000000000009</v>
      </c>
      <c r="AN24" s="175">
        <f>IF(AN23="","",VLOOKUP(AN23,'【様式４－２】記載例'!$C$7:$L$48,10,FALSE))</f>
        <v>4.0000000000000009</v>
      </c>
      <c r="AO24" s="173">
        <f>IF(AO23="","",VLOOKUP(AO23,'【様式４－２】記載例'!$C$7:$L$48,10,FALSE))</f>
        <v>4.0000000000000009</v>
      </c>
      <c r="AP24" s="174">
        <f>IF(AP23="","",VLOOKUP(AP23,'【様式４－２】記載例'!$C$7:$L$48,10,FALSE))</f>
        <v>4.0000000000000009</v>
      </c>
      <c r="AQ24" s="174">
        <f>IF(AQ23="","",VLOOKUP(AQ23,'【様式４－２】記載例'!$C$7:$L$48,10,FALSE))</f>
        <v>4.0000000000000009</v>
      </c>
      <c r="AR24" s="174" t="str">
        <f>IF(AR23="","",VLOOKUP(AR23,'【様式４－２】記載例'!$C$7:$L$48,10,FALSE))</f>
        <v/>
      </c>
      <c r="AS24" s="174" t="str">
        <f>IF(AS23="","",VLOOKUP(AS23,'【様式４－２】記載例'!$C$7:$L$48,10,FALSE))</f>
        <v/>
      </c>
      <c r="AT24" s="174">
        <f>IF(AT23="","",VLOOKUP(AT23,'【様式４－２】記載例'!$C$7:$L$48,10,FALSE))</f>
        <v>4.0000000000000009</v>
      </c>
      <c r="AU24" s="175">
        <f>IF(AU23="","",VLOOKUP(AU23,'【様式４－２】記載例'!$C$7:$L$48,10,FALSE))</f>
        <v>4.0000000000000009</v>
      </c>
      <c r="AV24" s="173">
        <f>IF(AV23="","",VLOOKUP(AV23,'【様式４－２】記載例'!$C$7:$L$48,10,FALSE))</f>
        <v>4.0000000000000009</v>
      </c>
      <c r="AW24" s="174">
        <f>IF(AW23="","",VLOOKUP(AW23,'【様式４－２】記載例'!$C$7:$L$48,10,FALSE))</f>
        <v>4.0000000000000009</v>
      </c>
      <c r="AX24" s="174">
        <f>IF(AX23="","",VLOOKUP(AX23,'【様式４－２】記載例'!$C$7:$L$48,10,FALSE))</f>
        <v>4.0000000000000009</v>
      </c>
      <c r="AY24" s="174" t="str">
        <f>IF(AY23="","",VLOOKUP(AY23,'【様式４－２】記載例'!$C$7:$L$48,10,FALSE))</f>
        <v/>
      </c>
      <c r="AZ24" s="174" t="str">
        <f>IF(AZ23="","",VLOOKUP(AZ23,'【様式４－２】記載例'!$C$7:$L$48,10,FALSE))</f>
        <v/>
      </c>
      <c r="BA24" s="174">
        <f>IF(BA23="","",VLOOKUP(BA23,'【様式４－２】記載例'!$C$7:$L$48,10,FALSE))</f>
        <v>4.0000000000000009</v>
      </c>
      <c r="BB24" s="175">
        <f>IF(BB23="","",VLOOKUP(BB23,'【様式４－２】記載例'!$C$7:$L$48,10,FALSE))</f>
        <v>4.0000000000000009</v>
      </c>
      <c r="BC24" s="173" t="str">
        <f>IF(BC23="","",VLOOKUP(BC23,'【様式４－２】記載例'!$C$7:$L$48,10,FALSE))</f>
        <v/>
      </c>
      <c r="BD24" s="174" t="str">
        <f>IF(BD23="","",VLOOKUP(BD23,'【様式４－２】記載例'!$C$7:$L$48,10,FALSE))</f>
        <v/>
      </c>
      <c r="BE24" s="174" t="str">
        <f>IF(BE23="","",VLOOKUP(BE23,'【様式４－２】記載例'!$C$7:$L$48,10,FALSE))</f>
        <v/>
      </c>
      <c r="BF24" s="293">
        <f>IF($BI$3="４週",SUM(AA24:BB24),IF($BI$3="暦月",SUM(AA24:BE24),""))</f>
        <v>80.000000000000014</v>
      </c>
      <c r="BG24" s="294"/>
      <c r="BH24" s="295">
        <f>IF($BI$3="４週",BF24/4,IF($BI$3="暦月",(BF24/($BI$8/7)),""))</f>
        <v>20.000000000000004</v>
      </c>
      <c r="BI24" s="294"/>
      <c r="BJ24" s="290"/>
      <c r="BK24" s="291"/>
      <c r="BL24" s="291"/>
      <c r="BM24" s="291"/>
      <c r="BN24" s="292"/>
    </row>
    <row r="25" spans="2:66" ht="20.25" customHeight="1" x14ac:dyDescent="0.4">
      <c r="B25" s="296">
        <f>B23+1</f>
        <v>5</v>
      </c>
      <c r="C25" s="298"/>
      <c r="D25" s="300"/>
      <c r="E25" s="223"/>
      <c r="F25" s="301"/>
      <c r="G25" s="303" t="s">
        <v>105</v>
      </c>
      <c r="H25" s="304"/>
      <c r="I25" s="163"/>
      <c r="J25" s="164"/>
      <c r="K25" s="163"/>
      <c r="L25" s="164"/>
      <c r="M25" s="307" t="s">
        <v>100</v>
      </c>
      <c r="N25" s="308"/>
      <c r="O25" s="311" t="s">
        <v>114</v>
      </c>
      <c r="P25" s="312"/>
      <c r="Q25" s="312"/>
      <c r="R25" s="304"/>
      <c r="S25" s="280" t="s">
        <v>169</v>
      </c>
      <c r="T25" s="281"/>
      <c r="U25" s="281"/>
      <c r="V25" s="281"/>
      <c r="W25" s="282"/>
      <c r="X25" s="115" t="s">
        <v>18</v>
      </c>
      <c r="Y25" s="116"/>
      <c r="Z25" s="117"/>
      <c r="AA25" s="105" t="s">
        <v>42</v>
      </c>
      <c r="AB25" s="106" t="s">
        <v>42</v>
      </c>
      <c r="AC25" s="106" t="s">
        <v>42</v>
      </c>
      <c r="AD25" s="106"/>
      <c r="AE25" s="106"/>
      <c r="AF25" s="106" t="s">
        <v>42</v>
      </c>
      <c r="AG25" s="107" t="s">
        <v>42</v>
      </c>
      <c r="AH25" s="105" t="s">
        <v>42</v>
      </c>
      <c r="AI25" s="106" t="s">
        <v>42</v>
      </c>
      <c r="AJ25" s="106" t="s">
        <v>42</v>
      </c>
      <c r="AK25" s="106"/>
      <c r="AL25" s="106"/>
      <c r="AM25" s="106" t="s">
        <v>42</v>
      </c>
      <c r="AN25" s="107" t="s">
        <v>42</v>
      </c>
      <c r="AO25" s="105" t="s">
        <v>42</v>
      </c>
      <c r="AP25" s="106" t="s">
        <v>42</v>
      </c>
      <c r="AQ25" s="106" t="s">
        <v>42</v>
      </c>
      <c r="AR25" s="106"/>
      <c r="AS25" s="106"/>
      <c r="AT25" s="106" t="s">
        <v>42</v>
      </c>
      <c r="AU25" s="107" t="s">
        <v>42</v>
      </c>
      <c r="AV25" s="105" t="s">
        <v>42</v>
      </c>
      <c r="AW25" s="106" t="s">
        <v>42</v>
      </c>
      <c r="AX25" s="106" t="s">
        <v>42</v>
      </c>
      <c r="AY25" s="106"/>
      <c r="AZ25" s="106"/>
      <c r="BA25" s="106" t="s">
        <v>42</v>
      </c>
      <c r="BB25" s="107" t="s">
        <v>42</v>
      </c>
      <c r="BC25" s="105"/>
      <c r="BD25" s="106"/>
      <c r="BE25" s="108"/>
      <c r="BF25" s="283"/>
      <c r="BG25" s="284"/>
      <c r="BH25" s="285"/>
      <c r="BI25" s="286"/>
      <c r="BJ25" s="287"/>
      <c r="BK25" s="288"/>
      <c r="BL25" s="288"/>
      <c r="BM25" s="288"/>
      <c r="BN25" s="289"/>
    </row>
    <row r="26" spans="2:66" ht="20.25" customHeight="1" x14ac:dyDescent="0.4">
      <c r="B26" s="297"/>
      <c r="C26" s="299"/>
      <c r="D26" s="302"/>
      <c r="E26" s="223"/>
      <c r="F26" s="301"/>
      <c r="G26" s="305"/>
      <c r="H26" s="306"/>
      <c r="I26" s="163"/>
      <c r="J26" s="164" t="str">
        <f>G25</f>
        <v>栄養士</v>
      </c>
      <c r="K26" s="163"/>
      <c r="L26" s="164" t="str">
        <f>M25</f>
        <v>C</v>
      </c>
      <c r="M26" s="309"/>
      <c r="N26" s="310"/>
      <c r="O26" s="313"/>
      <c r="P26" s="314"/>
      <c r="Q26" s="314"/>
      <c r="R26" s="306"/>
      <c r="S26" s="280"/>
      <c r="T26" s="281"/>
      <c r="U26" s="281"/>
      <c r="V26" s="281"/>
      <c r="W26" s="282"/>
      <c r="X26" s="196" t="s">
        <v>246</v>
      </c>
      <c r="Y26" s="120"/>
      <c r="Z26" s="197"/>
      <c r="AA26" s="173">
        <f>IF(AA25="","",VLOOKUP(AA25,'【様式４－２】記載例'!$C$7:$L$48,10,FALSE))</f>
        <v>3.9999999999999991</v>
      </c>
      <c r="AB26" s="174">
        <f>IF(AB25="","",VLOOKUP(AB25,'【様式４－２】記載例'!$C$7:$L$48,10,FALSE))</f>
        <v>3.9999999999999991</v>
      </c>
      <c r="AC26" s="174">
        <f>IF(AC25="","",VLOOKUP(AC25,'【様式４－２】記載例'!$C$7:$L$48,10,FALSE))</f>
        <v>3.9999999999999991</v>
      </c>
      <c r="AD26" s="174" t="str">
        <f>IF(AD25="","",VLOOKUP(AD25,'【様式４－２】記載例'!$C$7:$L$48,10,FALSE))</f>
        <v/>
      </c>
      <c r="AE26" s="174" t="str">
        <f>IF(AE25="","",VLOOKUP(AE25,'【様式４－２】記載例'!$C$7:$L$48,10,FALSE))</f>
        <v/>
      </c>
      <c r="AF26" s="174">
        <f>IF(AF25="","",VLOOKUP(AF25,'【様式４－２】記載例'!$C$7:$L$48,10,FALSE))</f>
        <v>3.9999999999999991</v>
      </c>
      <c r="AG26" s="175">
        <f>IF(AG25="","",VLOOKUP(AG25,'【様式４－２】記載例'!$C$7:$L$48,10,FALSE))</f>
        <v>3.9999999999999991</v>
      </c>
      <c r="AH26" s="173">
        <f>IF(AH25="","",VLOOKUP(AH25,'【様式４－２】記載例'!$C$7:$L$48,10,FALSE))</f>
        <v>3.9999999999999991</v>
      </c>
      <c r="AI26" s="174">
        <f>IF(AI25="","",VLOOKUP(AI25,'【様式４－２】記載例'!$C$7:$L$48,10,FALSE))</f>
        <v>3.9999999999999991</v>
      </c>
      <c r="AJ26" s="174">
        <f>IF(AJ25="","",VLOOKUP(AJ25,'【様式４－２】記載例'!$C$7:$L$48,10,FALSE))</f>
        <v>3.9999999999999991</v>
      </c>
      <c r="AK26" s="174" t="str">
        <f>IF(AK25="","",VLOOKUP(AK25,'【様式４－２】記載例'!$C$7:$L$48,10,FALSE))</f>
        <v/>
      </c>
      <c r="AL26" s="174" t="str">
        <f>IF(AL25="","",VLOOKUP(AL25,'【様式４－２】記載例'!$C$7:$L$48,10,FALSE))</f>
        <v/>
      </c>
      <c r="AM26" s="174">
        <f>IF(AM25="","",VLOOKUP(AM25,'【様式４－２】記載例'!$C$7:$L$48,10,FALSE))</f>
        <v>3.9999999999999991</v>
      </c>
      <c r="AN26" s="175">
        <f>IF(AN25="","",VLOOKUP(AN25,'【様式４－２】記載例'!$C$7:$L$48,10,FALSE))</f>
        <v>3.9999999999999991</v>
      </c>
      <c r="AO26" s="173">
        <f>IF(AO25="","",VLOOKUP(AO25,'【様式４－２】記載例'!$C$7:$L$48,10,FALSE))</f>
        <v>3.9999999999999991</v>
      </c>
      <c r="AP26" s="174">
        <f>IF(AP25="","",VLOOKUP(AP25,'【様式４－２】記載例'!$C$7:$L$48,10,FALSE))</f>
        <v>3.9999999999999991</v>
      </c>
      <c r="AQ26" s="174">
        <f>IF(AQ25="","",VLOOKUP(AQ25,'【様式４－２】記載例'!$C$7:$L$48,10,FALSE))</f>
        <v>3.9999999999999991</v>
      </c>
      <c r="AR26" s="174" t="str">
        <f>IF(AR25="","",VLOOKUP(AR25,'【様式４－２】記載例'!$C$7:$L$48,10,FALSE))</f>
        <v/>
      </c>
      <c r="AS26" s="174" t="str">
        <f>IF(AS25="","",VLOOKUP(AS25,'【様式４－２】記載例'!$C$7:$L$48,10,FALSE))</f>
        <v/>
      </c>
      <c r="AT26" s="174">
        <f>IF(AT25="","",VLOOKUP(AT25,'【様式４－２】記載例'!$C$7:$L$48,10,FALSE))</f>
        <v>3.9999999999999991</v>
      </c>
      <c r="AU26" s="175">
        <f>IF(AU25="","",VLOOKUP(AU25,'【様式４－２】記載例'!$C$7:$L$48,10,FALSE))</f>
        <v>3.9999999999999991</v>
      </c>
      <c r="AV26" s="173">
        <f>IF(AV25="","",VLOOKUP(AV25,'【様式４－２】記載例'!$C$7:$L$48,10,FALSE))</f>
        <v>3.9999999999999991</v>
      </c>
      <c r="AW26" s="174">
        <f>IF(AW25="","",VLOOKUP(AW25,'【様式４－２】記載例'!$C$7:$L$48,10,FALSE))</f>
        <v>3.9999999999999991</v>
      </c>
      <c r="AX26" s="174">
        <f>IF(AX25="","",VLOOKUP(AX25,'【様式４－２】記載例'!$C$7:$L$48,10,FALSE))</f>
        <v>3.9999999999999991</v>
      </c>
      <c r="AY26" s="174" t="str">
        <f>IF(AY25="","",VLOOKUP(AY25,'【様式４－２】記載例'!$C$7:$L$48,10,FALSE))</f>
        <v/>
      </c>
      <c r="AZ26" s="174" t="str">
        <f>IF(AZ25="","",VLOOKUP(AZ25,'【様式４－２】記載例'!$C$7:$L$48,10,FALSE))</f>
        <v/>
      </c>
      <c r="BA26" s="174">
        <f>IF(BA25="","",VLOOKUP(BA25,'【様式４－２】記載例'!$C$7:$L$48,10,FALSE))</f>
        <v>3.9999999999999991</v>
      </c>
      <c r="BB26" s="175">
        <f>IF(BB25="","",VLOOKUP(BB25,'【様式４－２】記載例'!$C$7:$L$48,10,FALSE))</f>
        <v>3.9999999999999991</v>
      </c>
      <c r="BC26" s="173" t="str">
        <f>IF(BC25="","",VLOOKUP(BC25,'【様式４－２】記載例'!$C$7:$L$48,10,FALSE))</f>
        <v/>
      </c>
      <c r="BD26" s="174" t="str">
        <f>IF(BD25="","",VLOOKUP(BD25,'【様式４－２】記載例'!$C$7:$L$48,10,FALSE))</f>
        <v/>
      </c>
      <c r="BE26" s="174" t="str">
        <f>IF(BE25="","",VLOOKUP(BE25,'【様式４－２】記載例'!$C$7:$L$48,10,FALSE))</f>
        <v/>
      </c>
      <c r="BF26" s="293">
        <f>IF($BI$3="４週",SUM(AA26:BB26),IF($BI$3="暦月",SUM(AA26:BE26),""))</f>
        <v>79.999999999999986</v>
      </c>
      <c r="BG26" s="294"/>
      <c r="BH26" s="295">
        <f>IF($BI$3="４週",BF26/4,IF($BI$3="暦月",(BF26/($BI$8/7)),""))</f>
        <v>19.999999999999996</v>
      </c>
      <c r="BI26" s="294"/>
      <c r="BJ26" s="290"/>
      <c r="BK26" s="291"/>
      <c r="BL26" s="291"/>
      <c r="BM26" s="291"/>
      <c r="BN26" s="292"/>
    </row>
    <row r="27" spans="2:66" ht="20.25" customHeight="1" x14ac:dyDescent="0.4">
      <c r="B27" s="296">
        <f>B25+1</f>
        <v>6</v>
      </c>
      <c r="C27" s="298"/>
      <c r="D27" s="300"/>
      <c r="E27" s="223"/>
      <c r="F27" s="301"/>
      <c r="G27" s="303" t="s">
        <v>71</v>
      </c>
      <c r="H27" s="304"/>
      <c r="I27" s="163"/>
      <c r="J27" s="164"/>
      <c r="K27" s="163"/>
      <c r="L27" s="164"/>
      <c r="M27" s="307" t="s">
        <v>89</v>
      </c>
      <c r="N27" s="308"/>
      <c r="O27" s="311" t="s">
        <v>71</v>
      </c>
      <c r="P27" s="312"/>
      <c r="Q27" s="312"/>
      <c r="R27" s="304"/>
      <c r="S27" s="280" t="s">
        <v>261</v>
      </c>
      <c r="T27" s="281"/>
      <c r="U27" s="281"/>
      <c r="V27" s="281"/>
      <c r="W27" s="282"/>
      <c r="X27" s="195" t="s">
        <v>18</v>
      </c>
      <c r="Y27" s="118"/>
      <c r="Z27" s="119"/>
      <c r="AA27" s="105" t="s">
        <v>39</v>
      </c>
      <c r="AB27" s="106" t="s">
        <v>39</v>
      </c>
      <c r="AC27" s="106" t="s">
        <v>241</v>
      </c>
      <c r="AD27" s="106" t="s">
        <v>241</v>
      </c>
      <c r="AE27" s="106"/>
      <c r="AF27" s="106" t="s">
        <v>242</v>
      </c>
      <c r="AG27" s="107"/>
      <c r="AH27" s="105"/>
      <c r="AI27" s="106" t="s">
        <v>39</v>
      </c>
      <c r="AJ27" s="106" t="s">
        <v>39</v>
      </c>
      <c r="AK27" s="106" t="s">
        <v>241</v>
      </c>
      <c r="AL27" s="106" t="s">
        <v>241</v>
      </c>
      <c r="AM27" s="106"/>
      <c r="AN27" s="107" t="s">
        <v>242</v>
      </c>
      <c r="AO27" s="105" t="s">
        <v>242</v>
      </c>
      <c r="AP27" s="106"/>
      <c r="AQ27" s="106" t="s">
        <v>39</v>
      </c>
      <c r="AR27" s="106" t="s">
        <v>39</v>
      </c>
      <c r="AS27" s="106" t="s">
        <v>241</v>
      </c>
      <c r="AT27" s="106" t="s">
        <v>241</v>
      </c>
      <c r="AU27" s="107"/>
      <c r="AV27" s="105" t="s">
        <v>242</v>
      </c>
      <c r="AW27" s="106"/>
      <c r="AX27" s="106"/>
      <c r="AY27" s="106" t="s">
        <v>39</v>
      </c>
      <c r="AZ27" s="106" t="s">
        <v>39</v>
      </c>
      <c r="BA27" s="106" t="s">
        <v>241</v>
      </c>
      <c r="BB27" s="107" t="s">
        <v>241</v>
      </c>
      <c r="BC27" s="105"/>
      <c r="BD27" s="106"/>
      <c r="BE27" s="108"/>
      <c r="BF27" s="283"/>
      <c r="BG27" s="284"/>
      <c r="BH27" s="285"/>
      <c r="BI27" s="286"/>
      <c r="BJ27" s="287"/>
      <c r="BK27" s="288"/>
      <c r="BL27" s="288"/>
      <c r="BM27" s="288"/>
      <c r="BN27" s="289"/>
    </row>
    <row r="28" spans="2:66" ht="20.25" customHeight="1" x14ac:dyDescent="0.4">
      <c r="B28" s="297"/>
      <c r="C28" s="299"/>
      <c r="D28" s="302"/>
      <c r="E28" s="223"/>
      <c r="F28" s="301"/>
      <c r="G28" s="305"/>
      <c r="H28" s="306"/>
      <c r="I28" s="163"/>
      <c r="J28" s="164" t="str">
        <f>G27</f>
        <v>介護支援専門員</v>
      </c>
      <c r="K28" s="163"/>
      <c r="L28" s="164" t="str">
        <f>M27</f>
        <v>A</v>
      </c>
      <c r="M28" s="309"/>
      <c r="N28" s="310"/>
      <c r="O28" s="313"/>
      <c r="P28" s="314"/>
      <c r="Q28" s="314"/>
      <c r="R28" s="306"/>
      <c r="S28" s="280"/>
      <c r="T28" s="281"/>
      <c r="U28" s="281"/>
      <c r="V28" s="281"/>
      <c r="W28" s="282"/>
      <c r="X28" s="112" t="s">
        <v>246</v>
      </c>
      <c r="Y28" s="113"/>
      <c r="Z28" s="114"/>
      <c r="AA28" s="173">
        <f>IF(AA27="","",VLOOKUP(AA27,'【様式４－２】記載例'!$C$7:$L$48,10,FALSE))</f>
        <v>8</v>
      </c>
      <c r="AB28" s="174">
        <f>IF(AB27="","",VLOOKUP(AB27,'【様式４－２】記載例'!$C$7:$L$48,10,FALSE))</f>
        <v>8</v>
      </c>
      <c r="AC28" s="174">
        <f>IF(AC27="","",VLOOKUP(AC27,'【様式４－２】記載例'!$C$7:$L$48,10,FALSE))</f>
        <v>7.9999999999999982</v>
      </c>
      <c r="AD28" s="174">
        <f>IF(AD27="","",VLOOKUP(AD27,'【様式４－２】記載例'!$C$7:$L$48,10,FALSE))</f>
        <v>7.9999999999999982</v>
      </c>
      <c r="AE28" s="174" t="str">
        <f>IF(AE27="","",VLOOKUP(AE27,'【様式４－２】記載例'!$C$7:$L$48,10,FALSE))</f>
        <v/>
      </c>
      <c r="AF28" s="174">
        <f>IF(AF27="","",VLOOKUP(AF27,'【様式４－２】記載例'!$C$7:$L$48,10,FALSE))</f>
        <v>8</v>
      </c>
      <c r="AG28" s="175" t="str">
        <f>IF(AG27="","",VLOOKUP(AG27,'【様式４－２】記載例'!$C$7:$L$48,10,FALSE))</f>
        <v/>
      </c>
      <c r="AH28" s="173" t="str">
        <f>IF(AH27="","",VLOOKUP(AH27,'【様式４－２】記載例'!$C$7:$L$48,10,FALSE))</f>
        <v/>
      </c>
      <c r="AI28" s="174">
        <f>IF(AI27="","",VLOOKUP(AI27,'【様式４－２】記載例'!$C$7:$L$48,10,FALSE))</f>
        <v>8</v>
      </c>
      <c r="AJ28" s="174">
        <f>IF(AJ27="","",VLOOKUP(AJ27,'【様式４－２】記載例'!$C$7:$L$48,10,FALSE))</f>
        <v>8</v>
      </c>
      <c r="AK28" s="174">
        <f>IF(AK27="","",VLOOKUP(AK27,'【様式４－２】記載例'!$C$7:$L$48,10,FALSE))</f>
        <v>7.9999999999999982</v>
      </c>
      <c r="AL28" s="174">
        <f>IF(AL27="","",VLOOKUP(AL27,'【様式４－２】記載例'!$C$7:$L$48,10,FALSE))</f>
        <v>7.9999999999999982</v>
      </c>
      <c r="AM28" s="174" t="str">
        <f>IF(AM27="","",VLOOKUP(AM27,'【様式４－２】記載例'!$C$7:$L$48,10,FALSE))</f>
        <v/>
      </c>
      <c r="AN28" s="175">
        <f>IF(AN27="","",VLOOKUP(AN27,'【様式４－２】記載例'!$C$7:$L$48,10,FALSE))</f>
        <v>8</v>
      </c>
      <c r="AO28" s="173">
        <f>IF(AO27="","",VLOOKUP(AO27,'【様式４－２】記載例'!$C$7:$L$48,10,FALSE))</f>
        <v>8</v>
      </c>
      <c r="AP28" s="174" t="str">
        <f>IF(AP27="","",VLOOKUP(AP27,'【様式４－２】記載例'!$C$7:$L$48,10,FALSE))</f>
        <v/>
      </c>
      <c r="AQ28" s="174">
        <f>IF(AQ27="","",VLOOKUP(AQ27,'【様式４－２】記載例'!$C$7:$L$48,10,FALSE))</f>
        <v>8</v>
      </c>
      <c r="AR28" s="174">
        <f>IF(AR27="","",VLOOKUP(AR27,'【様式４－２】記載例'!$C$7:$L$48,10,FALSE))</f>
        <v>8</v>
      </c>
      <c r="AS28" s="174">
        <f>IF(AS27="","",VLOOKUP(AS27,'【様式４－２】記載例'!$C$7:$L$48,10,FALSE))</f>
        <v>7.9999999999999982</v>
      </c>
      <c r="AT28" s="174">
        <f>IF(AT27="","",VLOOKUP(AT27,'【様式４－２】記載例'!$C$7:$L$48,10,FALSE))</f>
        <v>7.9999999999999982</v>
      </c>
      <c r="AU28" s="175" t="str">
        <f>IF(AU27="","",VLOOKUP(AU27,'【様式４－２】記載例'!$C$7:$L$48,10,FALSE))</f>
        <v/>
      </c>
      <c r="AV28" s="173">
        <f>IF(AV27="","",VLOOKUP(AV27,'【様式４－２】記載例'!$C$7:$L$48,10,FALSE))</f>
        <v>8</v>
      </c>
      <c r="AW28" s="174" t="str">
        <f>IF(AW27="","",VLOOKUP(AW27,'【様式４－２】記載例'!$C$7:$L$48,10,FALSE))</f>
        <v/>
      </c>
      <c r="AX28" s="174" t="str">
        <f>IF(AX27="","",VLOOKUP(AX27,'【様式４－２】記載例'!$C$7:$L$48,10,FALSE))</f>
        <v/>
      </c>
      <c r="AY28" s="174">
        <f>IF(AY27="","",VLOOKUP(AY27,'【様式４－２】記載例'!$C$7:$L$48,10,FALSE))</f>
        <v>8</v>
      </c>
      <c r="AZ28" s="174">
        <f>IF(AZ27="","",VLOOKUP(AZ27,'【様式４－２】記載例'!$C$7:$L$48,10,FALSE))</f>
        <v>8</v>
      </c>
      <c r="BA28" s="174">
        <f>IF(BA27="","",VLOOKUP(BA27,'【様式４－２】記載例'!$C$7:$L$48,10,FALSE))</f>
        <v>7.9999999999999982</v>
      </c>
      <c r="BB28" s="175">
        <f>IF(BB27="","",VLOOKUP(BB27,'【様式４－２】記載例'!$C$7:$L$48,10,FALSE))</f>
        <v>7.9999999999999982</v>
      </c>
      <c r="BC28" s="173" t="str">
        <f>IF(BC27="","",VLOOKUP(BC27,'【様式４－２】記載例'!$C$7:$L$48,10,FALSE))</f>
        <v/>
      </c>
      <c r="BD28" s="174" t="str">
        <f>IF(BD27="","",VLOOKUP(BD27,'【様式４－２】記載例'!$C$7:$L$48,10,FALSE))</f>
        <v/>
      </c>
      <c r="BE28" s="174" t="str">
        <f>IF(BE27="","",VLOOKUP(BE27,'【様式４－２】記載例'!$C$7:$L$48,10,FALSE))</f>
        <v/>
      </c>
      <c r="BF28" s="293">
        <f>IF($BI$3="４週",SUM(AA28:BB28),IF($BI$3="暦月",SUM(AA28:BE28),""))</f>
        <v>160</v>
      </c>
      <c r="BG28" s="294"/>
      <c r="BH28" s="295">
        <f>IF($BI$3="４週",BF28/4,IF($BI$3="暦月",(BF28/($BI$8/7)),""))</f>
        <v>40</v>
      </c>
      <c r="BI28" s="294"/>
      <c r="BJ28" s="290"/>
      <c r="BK28" s="291"/>
      <c r="BL28" s="291"/>
      <c r="BM28" s="291"/>
      <c r="BN28" s="292"/>
    </row>
    <row r="29" spans="2:66" ht="20.25" customHeight="1" x14ac:dyDescent="0.4">
      <c r="B29" s="296">
        <f>B27+1</f>
        <v>7</v>
      </c>
      <c r="C29" s="298"/>
      <c r="D29" s="300"/>
      <c r="E29" s="223"/>
      <c r="F29" s="301"/>
      <c r="G29" s="303" t="s">
        <v>103</v>
      </c>
      <c r="H29" s="304"/>
      <c r="I29" s="163"/>
      <c r="J29" s="164"/>
      <c r="K29" s="163"/>
      <c r="L29" s="164"/>
      <c r="M29" s="307" t="s">
        <v>140</v>
      </c>
      <c r="N29" s="308"/>
      <c r="O29" s="311" t="s">
        <v>112</v>
      </c>
      <c r="P29" s="312"/>
      <c r="Q29" s="312"/>
      <c r="R29" s="304"/>
      <c r="S29" s="280" t="s">
        <v>168</v>
      </c>
      <c r="T29" s="281"/>
      <c r="U29" s="281"/>
      <c r="V29" s="281"/>
      <c r="W29" s="282"/>
      <c r="X29" s="115" t="s">
        <v>18</v>
      </c>
      <c r="Y29" s="116"/>
      <c r="Z29" s="117"/>
      <c r="AA29" s="105" t="s">
        <v>243</v>
      </c>
      <c r="AB29" s="106" t="s">
        <v>243</v>
      </c>
      <c r="AC29" s="106" t="s">
        <v>243</v>
      </c>
      <c r="AD29" s="106"/>
      <c r="AE29" s="106"/>
      <c r="AF29" s="106" t="s">
        <v>243</v>
      </c>
      <c r="AG29" s="107" t="s">
        <v>243</v>
      </c>
      <c r="AH29" s="105" t="s">
        <v>243</v>
      </c>
      <c r="AI29" s="106" t="s">
        <v>243</v>
      </c>
      <c r="AJ29" s="106" t="s">
        <v>243</v>
      </c>
      <c r="AK29" s="106"/>
      <c r="AL29" s="106"/>
      <c r="AM29" s="106" t="s">
        <v>243</v>
      </c>
      <c r="AN29" s="107" t="s">
        <v>243</v>
      </c>
      <c r="AO29" s="105" t="s">
        <v>243</v>
      </c>
      <c r="AP29" s="106" t="s">
        <v>243</v>
      </c>
      <c r="AQ29" s="106" t="s">
        <v>243</v>
      </c>
      <c r="AR29" s="106"/>
      <c r="AS29" s="106"/>
      <c r="AT29" s="106" t="s">
        <v>243</v>
      </c>
      <c r="AU29" s="107" t="s">
        <v>243</v>
      </c>
      <c r="AV29" s="105" t="s">
        <v>243</v>
      </c>
      <c r="AW29" s="106" t="s">
        <v>243</v>
      </c>
      <c r="AX29" s="106" t="s">
        <v>243</v>
      </c>
      <c r="AY29" s="106"/>
      <c r="AZ29" s="106"/>
      <c r="BA29" s="106" t="s">
        <v>243</v>
      </c>
      <c r="BB29" s="107" t="s">
        <v>243</v>
      </c>
      <c r="BC29" s="105"/>
      <c r="BD29" s="106"/>
      <c r="BE29" s="108"/>
      <c r="BF29" s="283"/>
      <c r="BG29" s="284"/>
      <c r="BH29" s="285"/>
      <c r="BI29" s="286"/>
      <c r="BJ29" s="287" t="s">
        <v>217</v>
      </c>
      <c r="BK29" s="288"/>
      <c r="BL29" s="288"/>
      <c r="BM29" s="288"/>
      <c r="BN29" s="289"/>
    </row>
    <row r="30" spans="2:66" ht="20.25" customHeight="1" x14ac:dyDescent="0.4">
      <c r="B30" s="297"/>
      <c r="C30" s="299"/>
      <c r="D30" s="302"/>
      <c r="E30" s="223"/>
      <c r="F30" s="301"/>
      <c r="G30" s="305"/>
      <c r="H30" s="306"/>
      <c r="I30" s="163"/>
      <c r="J30" s="164" t="str">
        <f>G29</f>
        <v>看護職員</v>
      </c>
      <c r="K30" s="163"/>
      <c r="L30" s="164" t="str">
        <f>M29</f>
        <v>B</v>
      </c>
      <c r="M30" s="309"/>
      <c r="N30" s="310"/>
      <c r="O30" s="313"/>
      <c r="P30" s="314"/>
      <c r="Q30" s="314"/>
      <c r="R30" s="306"/>
      <c r="S30" s="280"/>
      <c r="T30" s="281"/>
      <c r="U30" s="281"/>
      <c r="V30" s="281"/>
      <c r="W30" s="282"/>
      <c r="X30" s="112" t="s">
        <v>246</v>
      </c>
      <c r="Y30" s="113"/>
      <c r="Z30" s="114"/>
      <c r="AA30" s="173">
        <f>IF(AA29="","",VLOOKUP(AA29,'【様式４－２】記載例'!$C$7:$L$48,10,FALSE))</f>
        <v>3.9999999999999991</v>
      </c>
      <c r="AB30" s="174">
        <f>IF(AB29="","",VLOOKUP(AB29,'【様式４－２】記載例'!$C$7:$L$48,10,FALSE))</f>
        <v>3.9999999999999991</v>
      </c>
      <c r="AC30" s="174">
        <f>IF(AC29="","",VLOOKUP(AC29,'【様式４－２】記載例'!$C$7:$L$48,10,FALSE))</f>
        <v>3.9999999999999991</v>
      </c>
      <c r="AD30" s="174" t="str">
        <f>IF(AD29="","",VLOOKUP(AD29,'【様式４－２】記載例'!$C$7:$L$48,10,FALSE))</f>
        <v/>
      </c>
      <c r="AE30" s="174" t="str">
        <f>IF(AE29="","",VLOOKUP(AE29,'【様式４－２】記載例'!$C$7:$L$48,10,FALSE))</f>
        <v/>
      </c>
      <c r="AF30" s="174">
        <f>IF(AF29="","",VLOOKUP(AF29,'【様式４－２】記載例'!$C$7:$L$48,10,FALSE))</f>
        <v>3.9999999999999991</v>
      </c>
      <c r="AG30" s="175">
        <f>IF(AG29="","",VLOOKUP(AG29,'【様式４－２】記載例'!$C$7:$L$48,10,FALSE))</f>
        <v>3.9999999999999991</v>
      </c>
      <c r="AH30" s="173">
        <f>IF(AH29="","",VLOOKUP(AH29,'【様式４－２】記載例'!$C$7:$L$48,10,FALSE))</f>
        <v>3.9999999999999991</v>
      </c>
      <c r="AI30" s="174">
        <f>IF(AI29="","",VLOOKUP(AI29,'【様式４－２】記載例'!$C$7:$L$48,10,FALSE))</f>
        <v>3.9999999999999991</v>
      </c>
      <c r="AJ30" s="174">
        <f>IF(AJ29="","",VLOOKUP(AJ29,'【様式４－２】記載例'!$C$7:$L$48,10,FALSE))</f>
        <v>3.9999999999999991</v>
      </c>
      <c r="AK30" s="174" t="str">
        <f>IF(AK29="","",VLOOKUP(AK29,'【様式４－２】記載例'!$C$7:$L$48,10,FALSE))</f>
        <v/>
      </c>
      <c r="AL30" s="174" t="str">
        <f>IF(AL29="","",VLOOKUP(AL29,'【様式４－２】記載例'!$C$7:$L$48,10,FALSE))</f>
        <v/>
      </c>
      <c r="AM30" s="174">
        <f>IF(AM29="","",VLOOKUP(AM29,'【様式４－２】記載例'!$C$7:$L$48,10,FALSE))</f>
        <v>3.9999999999999991</v>
      </c>
      <c r="AN30" s="175">
        <f>IF(AN29="","",VLOOKUP(AN29,'【様式４－２】記載例'!$C$7:$L$48,10,FALSE))</f>
        <v>3.9999999999999991</v>
      </c>
      <c r="AO30" s="173">
        <f>IF(AO29="","",VLOOKUP(AO29,'【様式４－２】記載例'!$C$7:$L$48,10,FALSE))</f>
        <v>3.9999999999999991</v>
      </c>
      <c r="AP30" s="174">
        <f>IF(AP29="","",VLOOKUP(AP29,'【様式４－２】記載例'!$C$7:$L$48,10,FALSE))</f>
        <v>3.9999999999999991</v>
      </c>
      <c r="AQ30" s="174">
        <f>IF(AQ29="","",VLOOKUP(AQ29,'【様式４－２】記載例'!$C$7:$L$48,10,FALSE))</f>
        <v>3.9999999999999991</v>
      </c>
      <c r="AR30" s="174" t="str">
        <f>IF(AR29="","",VLOOKUP(AR29,'【様式４－２】記載例'!$C$7:$L$48,10,FALSE))</f>
        <v/>
      </c>
      <c r="AS30" s="174" t="str">
        <f>IF(AS29="","",VLOOKUP(AS29,'【様式４－２】記載例'!$C$7:$L$48,10,FALSE))</f>
        <v/>
      </c>
      <c r="AT30" s="174">
        <f>IF(AT29="","",VLOOKUP(AT29,'【様式４－２】記載例'!$C$7:$L$48,10,FALSE))</f>
        <v>3.9999999999999991</v>
      </c>
      <c r="AU30" s="175">
        <f>IF(AU29="","",VLOOKUP(AU29,'【様式４－２】記載例'!$C$7:$L$48,10,FALSE))</f>
        <v>3.9999999999999991</v>
      </c>
      <c r="AV30" s="173">
        <f>IF(AV29="","",VLOOKUP(AV29,'【様式４－２】記載例'!$C$7:$L$48,10,FALSE))</f>
        <v>3.9999999999999991</v>
      </c>
      <c r="AW30" s="174">
        <f>IF(AW29="","",VLOOKUP(AW29,'【様式４－２】記載例'!$C$7:$L$48,10,FALSE))</f>
        <v>3.9999999999999991</v>
      </c>
      <c r="AX30" s="174">
        <f>IF(AX29="","",VLOOKUP(AX29,'【様式４－２】記載例'!$C$7:$L$48,10,FALSE))</f>
        <v>3.9999999999999991</v>
      </c>
      <c r="AY30" s="174" t="str">
        <f>IF(AY29="","",VLOOKUP(AY29,'【様式４－２】記載例'!$C$7:$L$48,10,FALSE))</f>
        <v/>
      </c>
      <c r="AZ30" s="174" t="str">
        <f>IF(AZ29="","",VLOOKUP(AZ29,'【様式４－２】記載例'!$C$7:$L$48,10,FALSE))</f>
        <v/>
      </c>
      <c r="BA30" s="174">
        <f>IF(BA29="","",VLOOKUP(BA29,'【様式４－２】記載例'!$C$7:$L$48,10,FALSE))</f>
        <v>3.9999999999999991</v>
      </c>
      <c r="BB30" s="175">
        <f>IF(BB29="","",VLOOKUP(BB29,'【様式４－２】記載例'!$C$7:$L$48,10,FALSE))</f>
        <v>3.9999999999999991</v>
      </c>
      <c r="BC30" s="173" t="str">
        <f>IF(BC29="","",VLOOKUP(BC29,'【様式４－２】記載例'!$C$7:$L$48,10,FALSE))</f>
        <v/>
      </c>
      <c r="BD30" s="174" t="str">
        <f>IF(BD29="","",VLOOKUP(BD29,'【様式４－２】記載例'!$C$7:$L$48,10,FALSE))</f>
        <v/>
      </c>
      <c r="BE30" s="174" t="str">
        <f>IF(BE29="","",VLOOKUP(BE29,'【様式４－２】記載例'!$C$7:$L$48,10,FALSE))</f>
        <v/>
      </c>
      <c r="BF30" s="293">
        <f>IF($BI$3="４週",SUM(AA30:BB30),IF($BI$3="暦月",SUM(AA30:BE30),""))</f>
        <v>79.999999999999986</v>
      </c>
      <c r="BG30" s="294"/>
      <c r="BH30" s="295">
        <f>IF($BI$3="４週",BF30/4,IF($BI$3="暦月",(BF30/($BI$8/7)),""))</f>
        <v>19.999999999999996</v>
      </c>
      <c r="BI30" s="294"/>
      <c r="BJ30" s="290"/>
      <c r="BK30" s="291"/>
      <c r="BL30" s="291"/>
      <c r="BM30" s="291"/>
      <c r="BN30" s="292"/>
    </row>
    <row r="31" spans="2:66" ht="20.25" customHeight="1" x14ac:dyDescent="0.4">
      <c r="B31" s="296">
        <f>B29+1</f>
        <v>8</v>
      </c>
      <c r="C31" s="298"/>
      <c r="D31" s="300"/>
      <c r="E31" s="223"/>
      <c r="F31" s="301"/>
      <c r="G31" s="303" t="s">
        <v>103</v>
      </c>
      <c r="H31" s="304"/>
      <c r="I31" s="163"/>
      <c r="J31" s="164"/>
      <c r="K31" s="163"/>
      <c r="L31" s="164"/>
      <c r="M31" s="307" t="s">
        <v>89</v>
      </c>
      <c r="N31" s="308"/>
      <c r="O31" s="311" t="s">
        <v>112</v>
      </c>
      <c r="P31" s="312"/>
      <c r="Q31" s="312"/>
      <c r="R31" s="304"/>
      <c r="S31" s="280" t="s">
        <v>170</v>
      </c>
      <c r="T31" s="281"/>
      <c r="U31" s="281"/>
      <c r="V31" s="281"/>
      <c r="W31" s="282"/>
      <c r="X31" s="115" t="s">
        <v>18</v>
      </c>
      <c r="Y31" s="116"/>
      <c r="Z31" s="117"/>
      <c r="AA31" s="105"/>
      <c r="AB31" s="106"/>
      <c r="AC31" s="106" t="s">
        <v>244</v>
      </c>
      <c r="AD31" s="106" t="s">
        <v>244</v>
      </c>
      <c r="AE31" s="106" t="s">
        <v>244</v>
      </c>
      <c r="AF31" s="106" t="s">
        <v>244</v>
      </c>
      <c r="AG31" s="107" t="s">
        <v>244</v>
      </c>
      <c r="AH31" s="105"/>
      <c r="AI31" s="106"/>
      <c r="AJ31" s="106" t="s">
        <v>244</v>
      </c>
      <c r="AK31" s="106" t="s">
        <v>244</v>
      </c>
      <c r="AL31" s="106" t="s">
        <v>244</v>
      </c>
      <c r="AM31" s="106" t="s">
        <v>244</v>
      </c>
      <c r="AN31" s="107" t="s">
        <v>244</v>
      </c>
      <c r="AO31" s="105"/>
      <c r="AP31" s="106"/>
      <c r="AQ31" s="106" t="s">
        <v>244</v>
      </c>
      <c r="AR31" s="106" t="s">
        <v>244</v>
      </c>
      <c r="AS31" s="106" t="s">
        <v>244</v>
      </c>
      <c r="AT31" s="106" t="s">
        <v>244</v>
      </c>
      <c r="AU31" s="107" t="s">
        <v>244</v>
      </c>
      <c r="AV31" s="105"/>
      <c r="AW31" s="106"/>
      <c r="AX31" s="106" t="s">
        <v>244</v>
      </c>
      <c r="AY31" s="106" t="s">
        <v>244</v>
      </c>
      <c r="AZ31" s="106" t="s">
        <v>244</v>
      </c>
      <c r="BA31" s="106" t="s">
        <v>244</v>
      </c>
      <c r="BB31" s="107" t="s">
        <v>244</v>
      </c>
      <c r="BC31" s="105"/>
      <c r="BD31" s="106"/>
      <c r="BE31" s="108"/>
      <c r="BF31" s="283"/>
      <c r="BG31" s="284"/>
      <c r="BH31" s="285"/>
      <c r="BI31" s="286"/>
      <c r="BJ31" s="287"/>
      <c r="BK31" s="288"/>
      <c r="BL31" s="288"/>
      <c r="BM31" s="288"/>
      <c r="BN31" s="289"/>
    </row>
    <row r="32" spans="2:66" ht="20.25" customHeight="1" x14ac:dyDescent="0.4">
      <c r="B32" s="297"/>
      <c r="C32" s="299"/>
      <c r="D32" s="302"/>
      <c r="E32" s="223"/>
      <c r="F32" s="301"/>
      <c r="G32" s="305"/>
      <c r="H32" s="306"/>
      <c r="I32" s="163"/>
      <c r="J32" s="164" t="str">
        <f>G31</f>
        <v>看護職員</v>
      </c>
      <c r="K32" s="163"/>
      <c r="L32" s="164" t="str">
        <f>M31</f>
        <v>A</v>
      </c>
      <c r="M32" s="309"/>
      <c r="N32" s="310"/>
      <c r="O32" s="313"/>
      <c r="P32" s="314"/>
      <c r="Q32" s="314"/>
      <c r="R32" s="306"/>
      <c r="S32" s="280"/>
      <c r="T32" s="281"/>
      <c r="U32" s="281"/>
      <c r="V32" s="281"/>
      <c r="W32" s="282"/>
      <c r="X32" s="112" t="s">
        <v>246</v>
      </c>
      <c r="Y32" s="113"/>
      <c r="Z32" s="114"/>
      <c r="AA32" s="173" t="str">
        <f>IF(AA31="","",VLOOKUP(AA31,'【様式４－２】記載例'!$C$7:$L$48,10,FALSE))</f>
        <v/>
      </c>
      <c r="AB32" s="174" t="str">
        <f>IF(AB31="","",VLOOKUP(AB31,'【様式４－２】記載例'!$C$7:$L$48,10,FALSE))</f>
        <v/>
      </c>
      <c r="AC32" s="174">
        <f>IF(AC31="","",VLOOKUP(AC31,'【様式４－２】記載例'!$C$7:$L$48,10,FALSE))</f>
        <v>8</v>
      </c>
      <c r="AD32" s="174">
        <f>IF(AD31="","",VLOOKUP(AD31,'【様式４－２】記載例'!$C$7:$L$48,10,FALSE))</f>
        <v>8</v>
      </c>
      <c r="AE32" s="174">
        <f>IF(AE31="","",VLOOKUP(AE31,'【様式４－２】記載例'!$C$7:$L$48,10,FALSE))</f>
        <v>8</v>
      </c>
      <c r="AF32" s="174">
        <f>IF(AF31="","",VLOOKUP(AF31,'【様式４－２】記載例'!$C$7:$L$48,10,FALSE))</f>
        <v>8</v>
      </c>
      <c r="AG32" s="175">
        <f>IF(AG31="","",VLOOKUP(AG31,'【様式４－２】記載例'!$C$7:$L$48,10,FALSE))</f>
        <v>8</v>
      </c>
      <c r="AH32" s="173" t="str">
        <f>IF(AH31="","",VLOOKUP(AH31,'【様式４－２】記載例'!$C$7:$L$48,10,FALSE))</f>
        <v/>
      </c>
      <c r="AI32" s="174" t="str">
        <f>IF(AI31="","",VLOOKUP(AI31,'【様式４－２】記載例'!$C$7:$L$48,10,FALSE))</f>
        <v/>
      </c>
      <c r="AJ32" s="174">
        <f>IF(AJ31="","",VLOOKUP(AJ31,'【様式４－２】記載例'!$C$7:$L$48,10,FALSE))</f>
        <v>8</v>
      </c>
      <c r="AK32" s="174">
        <f>IF(AK31="","",VLOOKUP(AK31,'【様式４－２】記載例'!$C$7:$L$48,10,FALSE))</f>
        <v>8</v>
      </c>
      <c r="AL32" s="174">
        <f>IF(AL31="","",VLOOKUP(AL31,'【様式４－２】記載例'!$C$7:$L$48,10,FALSE))</f>
        <v>8</v>
      </c>
      <c r="AM32" s="174">
        <f>IF(AM31="","",VLOOKUP(AM31,'【様式４－２】記載例'!$C$7:$L$48,10,FALSE))</f>
        <v>8</v>
      </c>
      <c r="AN32" s="175">
        <f>IF(AN31="","",VLOOKUP(AN31,'【様式４－２】記載例'!$C$7:$L$48,10,FALSE))</f>
        <v>8</v>
      </c>
      <c r="AO32" s="173" t="str">
        <f>IF(AO31="","",VLOOKUP(AO31,'【様式４－２】記載例'!$C$7:$L$48,10,FALSE))</f>
        <v/>
      </c>
      <c r="AP32" s="174" t="str">
        <f>IF(AP31="","",VLOOKUP(AP31,'【様式４－２】記載例'!$C$7:$L$48,10,FALSE))</f>
        <v/>
      </c>
      <c r="AQ32" s="174">
        <f>IF(AQ31="","",VLOOKUP(AQ31,'【様式４－２】記載例'!$C$7:$L$48,10,FALSE))</f>
        <v>8</v>
      </c>
      <c r="AR32" s="174">
        <f>IF(AR31="","",VLOOKUP(AR31,'【様式４－２】記載例'!$C$7:$L$48,10,FALSE))</f>
        <v>8</v>
      </c>
      <c r="AS32" s="174">
        <f>IF(AS31="","",VLOOKUP(AS31,'【様式４－２】記載例'!$C$7:$L$48,10,FALSE))</f>
        <v>8</v>
      </c>
      <c r="AT32" s="174">
        <f>IF(AT31="","",VLOOKUP(AT31,'【様式４－２】記載例'!$C$7:$L$48,10,FALSE))</f>
        <v>8</v>
      </c>
      <c r="AU32" s="175">
        <f>IF(AU31="","",VLOOKUP(AU31,'【様式４－２】記載例'!$C$7:$L$48,10,FALSE))</f>
        <v>8</v>
      </c>
      <c r="AV32" s="173" t="str">
        <f>IF(AV31="","",VLOOKUP(AV31,'【様式４－２】記載例'!$C$7:$L$48,10,FALSE))</f>
        <v/>
      </c>
      <c r="AW32" s="174" t="str">
        <f>IF(AW31="","",VLOOKUP(AW31,'【様式４－２】記載例'!$C$7:$L$48,10,FALSE))</f>
        <v/>
      </c>
      <c r="AX32" s="174">
        <f>IF(AX31="","",VLOOKUP(AX31,'【様式４－２】記載例'!$C$7:$L$48,10,FALSE))</f>
        <v>8</v>
      </c>
      <c r="AY32" s="174">
        <f>IF(AY31="","",VLOOKUP(AY31,'【様式４－２】記載例'!$C$7:$L$48,10,FALSE))</f>
        <v>8</v>
      </c>
      <c r="AZ32" s="174">
        <f>IF(AZ31="","",VLOOKUP(AZ31,'【様式４－２】記載例'!$C$7:$L$48,10,FALSE))</f>
        <v>8</v>
      </c>
      <c r="BA32" s="174">
        <f>IF(BA31="","",VLOOKUP(BA31,'【様式４－２】記載例'!$C$7:$L$48,10,FALSE))</f>
        <v>8</v>
      </c>
      <c r="BB32" s="175">
        <f>IF(BB31="","",VLOOKUP(BB31,'【様式４－２】記載例'!$C$7:$L$48,10,FALSE))</f>
        <v>8</v>
      </c>
      <c r="BC32" s="173" t="str">
        <f>IF(BC31="","",VLOOKUP(BC31,'【様式４－２】記載例'!$C$7:$L$48,10,FALSE))</f>
        <v/>
      </c>
      <c r="BD32" s="174" t="str">
        <f>IF(BD31="","",VLOOKUP(BD31,'【様式４－２】記載例'!$C$7:$L$48,10,FALSE))</f>
        <v/>
      </c>
      <c r="BE32" s="174" t="str">
        <f>IF(BE31="","",VLOOKUP(BE31,'【様式４－２】記載例'!$C$7:$L$48,10,FALSE))</f>
        <v/>
      </c>
      <c r="BF32" s="293">
        <f>IF($BI$3="４週",SUM(AA32:BB32),IF($BI$3="暦月",SUM(AA32:BE32),""))</f>
        <v>160</v>
      </c>
      <c r="BG32" s="294"/>
      <c r="BH32" s="295">
        <f>IF($BI$3="４週",BF32/4,IF($BI$3="暦月",(BF32/($BI$8/7)),""))</f>
        <v>40</v>
      </c>
      <c r="BI32" s="294"/>
      <c r="BJ32" s="290"/>
      <c r="BK32" s="291"/>
      <c r="BL32" s="291"/>
      <c r="BM32" s="291"/>
      <c r="BN32" s="292"/>
    </row>
    <row r="33" spans="2:66" ht="20.25" customHeight="1" x14ac:dyDescent="0.4">
      <c r="B33" s="296">
        <f>B31+1</f>
        <v>9</v>
      </c>
      <c r="C33" s="298"/>
      <c r="D33" s="300"/>
      <c r="E33" s="223"/>
      <c r="F33" s="301"/>
      <c r="G33" s="303" t="s">
        <v>103</v>
      </c>
      <c r="H33" s="304"/>
      <c r="I33" s="163"/>
      <c r="J33" s="164"/>
      <c r="K33" s="163"/>
      <c r="L33" s="164"/>
      <c r="M33" s="307" t="s">
        <v>89</v>
      </c>
      <c r="N33" s="308"/>
      <c r="O33" s="311" t="s">
        <v>112</v>
      </c>
      <c r="P33" s="312"/>
      <c r="Q33" s="312"/>
      <c r="R33" s="304"/>
      <c r="S33" s="280" t="s">
        <v>171</v>
      </c>
      <c r="T33" s="281"/>
      <c r="U33" s="281"/>
      <c r="V33" s="281"/>
      <c r="W33" s="282"/>
      <c r="X33" s="115" t="s">
        <v>18</v>
      </c>
      <c r="Y33" s="116"/>
      <c r="Z33" s="117"/>
      <c r="AA33" s="105" t="s">
        <v>244</v>
      </c>
      <c r="AB33" s="106" t="s">
        <v>244</v>
      </c>
      <c r="AC33" s="106" t="s">
        <v>244</v>
      </c>
      <c r="AD33" s="106"/>
      <c r="AE33" s="106"/>
      <c r="AF33" s="106" t="s">
        <v>244</v>
      </c>
      <c r="AG33" s="107" t="s">
        <v>244</v>
      </c>
      <c r="AH33" s="105" t="s">
        <v>244</v>
      </c>
      <c r="AI33" s="106" t="s">
        <v>244</v>
      </c>
      <c r="AJ33" s="106" t="s">
        <v>244</v>
      </c>
      <c r="AK33" s="106"/>
      <c r="AL33" s="106"/>
      <c r="AM33" s="106" t="s">
        <v>244</v>
      </c>
      <c r="AN33" s="107" t="s">
        <v>244</v>
      </c>
      <c r="AO33" s="105" t="s">
        <v>244</v>
      </c>
      <c r="AP33" s="106" t="s">
        <v>244</v>
      </c>
      <c r="AQ33" s="106" t="s">
        <v>244</v>
      </c>
      <c r="AR33" s="106"/>
      <c r="AS33" s="106"/>
      <c r="AT33" s="106" t="s">
        <v>244</v>
      </c>
      <c r="AU33" s="107" t="s">
        <v>244</v>
      </c>
      <c r="AV33" s="105" t="s">
        <v>244</v>
      </c>
      <c r="AW33" s="106" t="s">
        <v>244</v>
      </c>
      <c r="AX33" s="106" t="s">
        <v>244</v>
      </c>
      <c r="AY33" s="106"/>
      <c r="AZ33" s="106"/>
      <c r="BA33" s="106" t="s">
        <v>244</v>
      </c>
      <c r="BB33" s="107" t="s">
        <v>244</v>
      </c>
      <c r="BC33" s="105"/>
      <c r="BD33" s="106"/>
      <c r="BE33" s="108"/>
      <c r="BF33" s="283"/>
      <c r="BG33" s="284"/>
      <c r="BH33" s="285"/>
      <c r="BI33" s="286"/>
      <c r="BJ33" s="287"/>
      <c r="BK33" s="288"/>
      <c r="BL33" s="288"/>
      <c r="BM33" s="288"/>
      <c r="BN33" s="289"/>
    </row>
    <row r="34" spans="2:66" ht="20.25" customHeight="1" x14ac:dyDescent="0.4">
      <c r="B34" s="297"/>
      <c r="C34" s="299"/>
      <c r="D34" s="302"/>
      <c r="E34" s="223"/>
      <c r="F34" s="301"/>
      <c r="G34" s="305"/>
      <c r="H34" s="306"/>
      <c r="I34" s="163"/>
      <c r="J34" s="164" t="str">
        <f>G33</f>
        <v>看護職員</v>
      </c>
      <c r="K34" s="163"/>
      <c r="L34" s="164" t="str">
        <f>M33</f>
        <v>A</v>
      </c>
      <c r="M34" s="309"/>
      <c r="N34" s="310"/>
      <c r="O34" s="313"/>
      <c r="P34" s="314"/>
      <c r="Q34" s="314"/>
      <c r="R34" s="306"/>
      <c r="S34" s="280"/>
      <c r="T34" s="281"/>
      <c r="U34" s="281"/>
      <c r="V34" s="281"/>
      <c r="W34" s="282"/>
      <c r="X34" s="196" t="s">
        <v>246</v>
      </c>
      <c r="Y34" s="120"/>
      <c r="Z34" s="197"/>
      <c r="AA34" s="173">
        <f>IF(AA33="","",VLOOKUP(AA33,'【様式４－２】記載例'!$C$7:$L$48,10,FALSE))</f>
        <v>8</v>
      </c>
      <c r="AB34" s="174">
        <f>IF(AB33="","",VLOOKUP(AB33,'【様式４－２】記載例'!$C$7:$L$48,10,FALSE))</f>
        <v>8</v>
      </c>
      <c r="AC34" s="174">
        <f>IF(AC33="","",VLOOKUP(AC33,'【様式４－２】記載例'!$C$7:$L$48,10,FALSE))</f>
        <v>8</v>
      </c>
      <c r="AD34" s="174" t="str">
        <f>IF(AD33="","",VLOOKUP(AD33,'【様式４－２】記載例'!$C$7:$L$48,10,FALSE))</f>
        <v/>
      </c>
      <c r="AE34" s="174" t="str">
        <f>IF(AE33="","",VLOOKUP(AE33,'【様式４－２】記載例'!$C$7:$L$48,10,FALSE))</f>
        <v/>
      </c>
      <c r="AF34" s="174">
        <f>IF(AF33="","",VLOOKUP(AF33,'【様式４－２】記載例'!$C$7:$L$48,10,FALSE))</f>
        <v>8</v>
      </c>
      <c r="AG34" s="175">
        <f>IF(AG33="","",VLOOKUP(AG33,'【様式４－２】記載例'!$C$7:$L$48,10,FALSE))</f>
        <v>8</v>
      </c>
      <c r="AH34" s="173">
        <f>IF(AH33="","",VLOOKUP(AH33,'【様式４－２】記載例'!$C$7:$L$48,10,FALSE))</f>
        <v>8</v>
      </c>
      <c r="AI34" s="174">
        <f>IF(AI33="","",VLOOKUP(AI33,'【様式４－２】記載例'!$C$7:$L$48,10,FALSE))</f>
        <v>8</v>
      </c>
      <c r="AJ34" s="174">
        <f>IF(AJ33="","",VLOOKUP(AJ33,'【様式４－２】記載例'!$C$7:$L$48,10,FALSE))</f>
        <v>8</v>
      </c>
      <c r="AK34" s="174" t="str">
        <f>IF(AK33="","",VLOOKUP(AK33,'【様式４－２】記載例'!$C$7:$L$48,10,FALSE))</f>
        <v/>
      </c>
      <c r="AL34" s="174" t="str">
        <f>IF(AL33="","",VLOOKUP(AL33,'【様式４－２】記載例'!$C$7:$L$48,10,FALSE))</f>
        <v/>
      </c>
      <c r="AM34" s="174">
        <f>IF(AM33="","",VLOOKUP(AM33,'【様式４－２】記載例'!$C$7:$L$48,10,FALSE))</f>
        <v>8</v>
      </c>
      <c r="AN34" s="175">
        <f>IF(AN33="","",VLOOKUP(AN33,'【様式４－２】記載例'!$C$7:$L$48,10,FALSE))</f>
        <v>8</v>
      </c>
      <c r="AO34" s="173">
        <f>IF(AO33="","",VLOOKUP(AO33,'【様式４－２】記載例'!$C$7:$L$48,10,FALSE))</f>
        <v>8</v>
      </c>
      <c r="AP34" s="174">
        <f>IF(AP33="","",VLOOKUP(AP33,'【様式４－２】記載例'!$C$7:$L$48,10,FALSE))</f>
        <v>8</v>
      </c>
      <c r="AQ34" s="174">
        <f>IF(AQ33="","",VLOOKUP(AQ33,'【様式４－２】記載例'!$C$7:$L$48,10,FALSE))</f>
        <v>8</v>
      </c>
      <c r="AR34" s="174" t="str">
        <f>IF(AR33="","",VLOOKUP(AR33,'【様式４－２】記載例'!$C$7:$L$48,10,FALSE))</f>
        <v/>
      </c>
      <c r="AS34" s="174" t="str">
        <f>IF(AS33="","",VLOOKUP(AS33,'【様式４－２】記載例'!$C$7:$L$48,10,FALSE))</f>
        <v/>
      </c>
      <c r="AT34" s="174">
        <f>IF(AT33="","",VLOOKUP(AT33,'【様式４－２】記載例'!$C$7:$L$48,10,FALSE))</f>
        <v>8</v>
      </c>
      <c r="AU34" s="175">
        <f>IF(AU33="","",VLOOKUP(AU33,'【様式４－２】記載例'!$C$7:$L$48,10,FALSE))</f>
        <v>8</v>
      </c>
      <c r="AV34" s="173">
        <f>IF(AV33="","",VLOOKUP(AV33,'【様式４－２】記載例'!$C$7:$L$48,10,FALSE))</f>
        <v>8</v>
      </c>
      <c r="AW34" s="174">
        <f>IF(AW33="","",VLOOKUP(AW33,'【様式４－２】記載例'!$C$7:$L$48,10,FALSE))</f>
        <v>8</v>
      </c>
      <c r="AX34" s="174">
        <f>IF(AX33="","",VLOOKUP(AX33,'【様式４－２】記載例'!$C$7:$L$48,10,FALSE))</f>
        <v>8</v>
      </c>
      <c r="AY34" s="174" t="str">
        <f>IF(AY33="","",VLOOKUP(AY33,'【様式４－２】記載例'!$C$7:$L$48,10,FALSE))</f>
        <v/>
      </c>
      <c r="AZ34" s="174" t="str">
        <f>IF(AZ33="","",VLOOKUP(AZ33,'【様式４－２】記載例'!$C$7:$L$48,10,FALSE))</f>
        <v/>
      </c>
      <c r="BA34" s="174">
        <f>IF(BA33="","",VLOOKUP(BA33,'【様式４－２】記載例'!$C$7:$L$48,10,FALSE))</f>
        <v>8</v>
      </c>
      <c r="BB34" s="175">
        <f>IF(BB33="","",VLOOKUP(BB33,'【様式４－２】記載例'!$C$7:$L$48,10,FALSE))</f>
        <v>8</v>
      </c>
      <c r="BC34" s="173" t="str">
        <f>IF(BC33="","",VLOOKUP(BC33,'【様式４－２】記載例'!$C$7:$L$48,10,FALSE))</f>
        <v/>
      </c>
      <c r="BD34" s="174" t="str">
        <f>IF(BD33="","",VLOOKUP(BD33,'【様式４－２】記載例'!$C$7:$L$48,10,FALSE))</f>
        <v/>
      </c>
      <c r="BE34" s="174" t="str">
        <f>IF(BE33="","",VLOOKUP(BE33,'【様式４－２】記載例'!$C$7:$L$48,10,FALSE))</f>
        <v/>
      </c>
      <c r="BF34" s="293">
        <f>IF($BI$3="４週",SUM(AA34:BB34),IF($BI$3="暦月",SUM(AA34:BE34),""))</f>
        <v>160</v>
      </c>
      <c r="BG34" s="294"/>
      <c r="BH34" s="295">
        <f>IF($BI$3="４週",BF34/4,IF($BI$3="暦月",(BF34/($BI$8/7)),""))</f>
        <v>40</v>
      </c>
      <c r="BI34" s="294"/>
      <c r="BJ34" s="290"/>
      <c r="BK34" s="291"/>
      <c r="BL34" s="291"/>
      <c r="BM34" s="291"/>
      <c r="BN34" s="292"/>
    </row>
    <row r="35" spans="2:66" ht="20.25" customHeight="1" x14ac:dyDescent="0.4">
      <c r="B35" s="296">
        <f>B33+1</f>
        <v>10</v>
      </c>
      <c r="C35" s="298" t="s">
        <v>130</v>
      </c>
      <c r="D35" s="300" t="s">
        <v>159</v>
      </c>
      <c r="E35" s="223"/>
      <c r="F35" s="301"/>
      <c r="G35" s="303" t="s">
        <v>104</v>
      </c>
      <c r="H35" s="304"/>
      <c r="I35" s="163"/>
      <c r="J35" s="164"/>
      <c r="K35" s="163"/>
      <c r="L35" s="164"/>
      <c r="M35" s="307" t="s">
        <v>89</v>
      </c>
      <c r="N35" s="308"/>
      <c r="O35" s="311" t="s">
        <v>19</v>
      </c>
      <c r="P35" s="312"/>
      <c r="Q35" s="312"/>
      <c r="R35" s="304"/>
      <c r="S35" s="280" t="s">
        <v>172</v>
      </c>
      <c r="T35" s="281"/>
      <c r="U35" s="281"/>
      <c r="V35" s="281"/>
      <c r="W35" s="282"/>
      <c r="X35" s="195" t="s">
        <v>18</v>
      </c>
      <c r="Y35" s="118"/>
      <c r="Z35" s="119"/>
      <c r="AA35" s="105" t="s">
        <v>240</v>
      </c>
      <c r="AB35" s="106" t="s">
        <v>259</v>
      </c>
      <c r="AC35" s="106" t="s">
        <v>241</v>
      </c>
      <c r="AD35" s="106" t="s">
        <v>241</v>
      </c>
      <c r="AE35" s="106"/>
      <c r="AF35" s="106" t="s">
        <v>242</v>
      </c>
      <c r="AG35" s="107"/>
      <c r="AH35" s="105"/>
      <c r="AI35" s="106" t="s">
        <v>240</v>
      </c>
      <c r="AJ35" s="106" t="s">
        <v>259</v>
      </c>
      <c r="AK35" s="106" t="s">
        <v>241</v>
      </c>
      <c r="AL35" s="106" t="s">
        <v>241</v>
      </c>
      <c r="AM35" s="106"/>
      <c r="AN35" s="107" t="s">
        <v>242</v>
      </c>
      <c r="AO35" s="105" t="s">
        <v>242</v>
      </c>
      <c r="AP35" s="106"/>
      <c r="AQ35" s="106" t="s">
        <v>240</v>
      </c>
      <c r="AR35" s="106" t="s">
        <v>259</v>
      </c>
      <c r="AS35" s="106" t="s">
        <v>241</v>
      </c>
      <c r="AT35" s="106" t="s">
        <v>241</v>
      </c>
      <c r="AU35" s="107"/>
      <c r="AV35" s="105" t="s">
        <v>242</v>
      </c>
      <c r="AW35" s="106"/>
      <c r="AX35" s="106"/>
      <c r="AY35" s="106" t="s">
        <v>240</v>
      </c>
      <c r="AZ35" s="106" t="s">
        <v>259</v>
      </c>
      <c r="BA35" s="106" t="s">
        <v>241</v>
      </c>
      <c r="BB35" s="107" t="s">
        <v>241</v>
      </c>
      <c r="BC35" s="105"/>
      <c r="BD35" s="106"/>
      <c r="BE35" s="108"/>
      <c r="BF35" s="283"/>
      <c r="BG35" s="284"/>
      <c r="BH35" s="285"/>
      <c r="BI35" s="286"/>
      <c r="BJ35" s="287"/>
      <c r="BK35" s="288"/>
      <c r="BL35" s="288"/>
      <c r="BM35" s="288"/>
      <c r="BN35" s="289"/>
    </row>
    <row r="36" spans="2:66" ht="20.25" customHeight="1" x14ac:dyDescent="0.4">
      <c r="B36" s="297"/>
      <c r="C36" s="299"/>
      <c r="D36" s="302"/>
      <c r="E36" s="223"/>
      <c r="F36" s="301"/>
      <c r="G36" s="305"/>
      <c r="H36" s="306"/>
      <c r="I36" s="163"/>
      <c r="J36" s="164" t="str">
        <f>G35</f>
        <v>介護職員</v>
      </c>
      <c r="K36" s="163"/>
      <c r="L36" s="164" t="str">
        <f>M35</f>
        <v>A</v>
      </c>
      <c r="M36" s="309"/>
      <c r="N36" s="310"/>
      <c r="O36" s="313"/>
      <c r="P36" s="314"/>
      <c r="Q36" s="314"/>
      <c r="R36" s="306"/>
      <c r="S36" s="280"/>
      <c r="T36" s="281"/>
      <c r="U36" s="281"/>
      <c r="V36" s="281"/>
      <c r="W36" s="282"/>
      <c r="X36" s="196" t="s">
        <v>246</v>
      </c>
      <c r="Y36" s="120"/>
      <c r="Z36" s="197"/>
      <c r="AA36" s="173">
        <f>IF(AA35="","",VLOOKUP(AA35,'【様式４－２】記載例'!$C$7:$L$48,10,FALSE))</f>
        <v>8</v>
      </c>
      <c r="AB36" s="174">
        <f>IF(AB35="","",VLOOKUP(AB35,'【様式４－２】記載例'!$C$7:$L$48,10,FALSE))</f>
        <v>8</v>
      </c>
      <c r="AC36" s="174">
        <f>IF(AC35="","",VLOOKUP(AC35,'【様式４－２】記載例'!$C$7:$L$48,10,FALSE))</f>
        <v>7.9999999999999982</v>
      </c>
      <c r="AD36" s="174">
        <f>IF(AD35="","",VLOOKUP(AD35,'【様式４－２】記載例'!$C$7:$L$48,10,FALSE))</f>
        <v>7.9999999999999982</v>
      </c>
      <c r="AE36" s="174" t="str">
        <f>IF(AE35="","",VLOOKUP(AE35,'【様式４－２】記載例'!$C$7:$L$48,10,FALSE))</f>
        <v/>
      </c>
      <c r="AF36" s="174">
        <f>IF(AF35="","",VLOOKUP(AF35,'【様式４－２】記載例'!$C$7:$L$48,10,FALSE))</f>
        <v>8</v>
      </c>
      <c r="AG36" s="175" t="str">
        <f>IF(AG35="","",VLOOKUP(AG35,'【様式４－２】記載例'!$C$7:$L$48,10,FALSE))</f>
        <v/>
      </c>
      <c r="AH36" s="173" t="str">
        <f>IF(AH35="","",VLOOKUP(AH35,'【様式４－２】記載例'!$C$7:$L$48,10,FALSE))</f>
        <v/>
      </c>
      <c r="AI36" s="174">
        <f>IF(AI35="","",VLOOKUP(AI35,'【様式４－２】記載例'!$C$7:$L$48,10,FALSE))</f>
        <v>8</v>
      </c>
      <c r="AJ36" s="174">
        <f>IF(AJ35="","",VLOOKUP(AJ35,'【様式４－２】記載例'!$C$7:$L$48,10,FALSE))</f>
        <v>8</v>
      </c>
      <c r="AK36" s="174">
        <f>IF(AK35="","",VLOOKUP(AK35,'【様式４－２】記載例'!$C$7:$L$48,10,FALSE))</f>
        <v>7.9999999999999982</v>
      </c>
      <c r="AL36" s="174">
        <f>IF(AL35="","",VLOOKUP(AL35,'【様式４－２】記載例'!$C$7:$L$48,10,FALSE))</f>
        <v>7.9999999999999982</v>
      </c>
      <c r="AM36" s="174" t="str">
        <f>IF(AM35="","",VLOOKUP(AM35,'【様式４－２】記載例'!$C$7:$L$48,10,FALSE))</f>
        <v/>
      </c>
      <c r="AN36" s="175">
        <f>IF(AN35="","",VLOOKUP(AN35,'【様式４－２】記載例'!$C$7:$L$48,10,FALSE))</f>
        <v>8</v>
      </c>
      <c r="AO36" s="173">
        <f>IF(AO35="","",VLOOKUP(AO35,'【様式４－２】記載例'!$C$7:$L$48,10,FALSE))</f>
        <v>8</v>
      </c>
      <c r="AP36" s="174" t="str">
        <f>IF(AP35="","",VLOOKUP(AP35,'【様式４－２】記載例'!$C$7:$L$48,10,FALSE))</f>
        <v/>
      </c>
      <c r="AQ36" s="174">
        <f>IF(AQ35="","",VLOOKUP(AQ35,'【様式４－２】記載例'!$C$7:$L$48,10,FALSE))</f>
        <v>8</v>
      </c>
      <c r="AR36" s="174">
        <f>IF(AR35="","",VLOOKUP(AR35,'【様式４－２】記載例'!$C$7:$L$48,10,FALSE))</f>
        <v>8</v>
      </c>
      <c r="AS36" s="174">
        <f>IF(AS35="","",VLOOKUP(AS35,'【様式４－２】記載例'!$C$7:$L$48,10,FALSE))</f>
        <v>7.9999999999999982</v>
      </c>
      <c r="AT36" s="174">
        <f>IF(AT35="","",VLOOKUP(AT35,'【様式４－２】記載例'!$C$7:$L$48,10,FALSE))</f>
        <v>7.9999999999999982</v>
      </c>
      <c r="AU36" s="175" t="str">
        <f>IF(AU35="","",VLOOKUP(AU35,'【様式４－２】記載例'!$C$7:$L$48,10,FALSE))</f>
        <v/>
      </c>
      <c r="AV36" s="173">
        <f>IF(AV35="","",VLOOKUP(AV35,'【様式４－２】記載例'!$C$7:$L$48,10,FALSE))</f>
        <v>8</v>
      </c>
      <c r="AW36" s="174" t="str">
        <f>IF(AW35="","",VLOOKUP(AW35,'【様式４－２】記載例'!$C$7:$L$48,10,FALSE))</f>
        <v/>
      </c>
      <c r="AX36" s="174" t="str">
        <f>IF(AX35="","",VLOOKUP(AX35,'【様式４－２】記載例'!$C$7:$L$48,10,FALSE))</f>
        <v/>
      </c>
      <c r="AY36" s="174">
        <f>IF(AY35="","",VLOOKUP(AY35,'【様式４－２】記載例'!$C$7:$L$48,10,FALSE))</f>
        <v>8</v>
      </c>
      <c r="AZ36" s="174">
        <f>IF(AZ35="","",VLOOKUP(AZ35,'【様式４－２】記載例'!$C$7:$L$48,10,FALSE))</f>
        <v>8</v>
      </c>
      <c r="BA36" s="174">
        <f>IF(BA35="","",VLOOKUP(BA35,'【様式４－２】記載例'!$C$7:$L$48,10,FALSE))</f>
        <v>7.9999999999999982</v>
      </c>
      <c r="BB36" s="175">
        <f>IF(BB35="","",VLOOKUP(BB35,'【様式４－２】記載例'!$C$7:$L$48,10,FALSE))</f>
        <v>7.9999999999999982</v>
      </c>
      <c r="BC36" s="173" t="str">
        <f>IF(BC35="","",VLOOKUP(BC35,'【様式４－２】記載例'!$C$7:$L$48,10,FALSE))</f>
        <v/>
      </c>
      <c r="BD36" s="174" t="str">
        <f>IF(BD35="","",VLOOKUP(BD35,'【様式４－２】記載例'!$C$7:$L$48,10,FALSE))</f>
        <v/>
      </c>
      <c r="BE36" s="174" t="str">
        <f>IF(BE35="","",VLOOKUP(BE35,'【様式４－２】記載例'!$C$7:$L$48,10,FALSE))</f>
        <v/>
      </c>
      <c r="BF36" s="293">
        <f>IF($BI$3="４週",SUM(AA36:BB36),IF($BI$3="暦月",SUM(AA36:BE36),""))</f>
        <v>160</v>
      </c>
      <c r="BG36" s="294"/>
      <c r="BH36" s="295">
        <f>IF($BI$3="４週",BF36/4,IF($BI$3="暦月",(BF36/($BI$8/7)),""))</f>
        <v>40</v>
      </c>
      <c r="BI36" s="294"/>
      <c r="BJ36" s="290"/>
      <c r="BK36" s="291"/>
      <c r="BL36" s="291"/>
      <c r="BM36" s="291"/>
      <c r="BN36" s="292"/>
    </row>
    <row r="37" spans="2:66" ht="20.25" customHeight="1" x14ac:dyDescent="0.4">
      <c r="B37" s="296">
        <f>B35+1</f>
        <v>11</v>
      </c>
      <c r="C37" s="298"/>
      <c r="D37" s="300" t="s">
        <v>159</v>
      </c>
      <c r="E37" s="223"/>
      <c r="F37" s="301"/>
      <c r="G37" s="303" t="s">
        <v>104</v>
      </c>
      <c r="H37" s="304"/>
      <c r="I37" s="163"/>
      <c r="J37" s="164"/>
      <c r="K37" s="163"/>
      <c r="L37" s="164"/>
      <c r="M37" s="307" t="s">
        <v>89</v>
      </c>
      <c r="N37" s="308"/>
      <c r="O37" s="311" t="s">
        <v>90</v>
      </c>
      <c r="P37" s="312"/>
      <c r="Q37" s="312"/>
      <c r="R37" s="304"/>
      <c r="S37" s="280" t="s">
        <v>173</v>
      </c>
      <c r="T37" s="281"/>
      <c r="U37" s="281"/>
      <c r="V37" s="281"/>
      <c r="W37" s="282"/>
      <c r="X37" s="195" t="s">
        <v>18</v>
      </c>
      <c r="Y37" s="118"/>
      <c r="Z37" s="119"/>
      <c r="AA37" s="105"/>
      <c r="AB37" s="106" t="s">
        <v>240</v>
      </c>
      <c r="AC37" s="106" t="s">
        <v>259</v>
      </c>
      <c r="AD37" s="106" t="s">
        <v>242</v>
      </c>
      <c r="AE37" s="106" t="s">
        <v>241</v>
      </c>
      <c r="AF37" s="106"/>
      <c r="AG37" s="107" t="s">
        <v>242</v>
      </c>
      <c r="AH37" s="105" t="s">
        <v>242</v>
      </c>
      <c r="AI37" s="106"/>
      <c r="AJ37" s="106" t="s">
        <v>240</v>
      </c>
      <c r="AK37" s="106" t="s">
        <v>259</v>
      </c>
      <c r="AL37" s="106" t="s">
        <v>242</v>
      </c>
      <c r="AM37" s="106" t="s">
        <v>241</v>
      </c>
      <c r="AN37" s="107"/>
      <c r="AO37" s="105" t="s">
        <v>242</v>
      </c>
      <c r="AP37" s="106" t="s">
        <v>241</v>
      </c>
      <c r="AQ37" s="106"/>
      <c r="AR37" s="106" t="s">
        <v>240</v>
      </c>
      <c r="AS37" s="106" t="s">
        <v>259</v>
      </c>
      <c r="AT37" s="106" t="s">
        <v>242</v>
      </c>
      <c r="AU37" s="107"/>
      <c r="AV37" s="105"/>
      <c r="AW37" s="106" t="s">
        <v>242</v>
      </c>
      <c r="AX37" s="106" t="s">
        <v>241</v>
      </c>
      <c r="AY37" s="106"/>
      <c r="AZ37" s="106" t="s">
        <v>240</v>
      </c>
      <c r="BA37" s="106" t="s">
        <v>259</v>
      </c>
      <c r="BB37" s="107" t="s">
        <v>242</v>
      </c>
      <c r="BC37" s="105"/>
      <c r="BD37" s="106"/>
      <c r="BE37" s="108"/>
      <c r="BF37" s="283"/>
      <c r="BG37" s="284"/>
      <c r="BH37" s="285"/>
      <c r="BI37" s="286"/>
      <c r="BJ37" s="287"/>
      <c r="BK37" s="288"/>
      <c r="BL37" s="288"/>
      <c r="BM37" s="288"/>
      <c r="BN37" s="289"/>
    </row>
    <row r="38" spans="2:66" ht="20.25" customHeight="1" x14ac:dyDescent="0.4">
      <c r="B38" s="297"/>
      <c r="C38" s="299"/>
      <c r="D38" s="302"/>
      <c r="E38" s="223"/>
      <c r="F38" s="301"/>
      <c r="G38" s="305"/>
      <c r="H38" s="306"/>
      <c r="I38" s="163"/>
      <c r="J38" s="164" t="str">
        <f>G37</f>
        <v>介護職員</v>
      </c>
      <c r="K38" s="163"/>
      <c r="L38" s="164" t="str">
        <f>M37</f>
        <v>A</v>
      </c>
      <c r="M38" s="309"/>
      <c r="N38" s="310"/>
      <c r="O38" s="313"/>
      <c r="P38" s="314"/>
      <c r="Q38" s="314"/>
      <c r="R38" s="306"/>
      <c r="S38" s="280"/>
      <c r="T38" s="281"/>
      <c r="U38" s="281"/>
      <c r="V38" s="281"/>
      <c r="W38" s="282"/>
      <c r="X38" s="196" t="s">
        <v>246</v>
      </c>
      <c r="Y38" s="120"/>
      <c r="Z38" s="197"/>
      <c r="AA38" s="173" t="str">
        <f>IF(AA37="","",VLOOKUP(AA37,'【様式４－２】記載例'!$C$7:$L$48,10,FALSE))</f>
        <v/>
      </c>
      <c r="AB38" s="174">
        <f>IF(AB37="","",VLOOKUP(AB37,'【様式４－２】記載例'!$C$7:$L$48,10,FALSE))</f>
        <v>8</v>
      </c>
      <c r="AC38" s="174">
        <f>IF(AC37="","",VLOOKUP(AC37,'【様式４－２】記載例'!$C$7:$L$48,10,FALSE))</f>
        <v>8</v>
      </c>
      <c r="AD38" s="174">
        <f>IF(AD37="","",VLOOKUP(AD37,'【様式４－２】記載例'!$C$7:$L$48,10,FALSE))</f>
        <v>8</v>
      </c>
      <c r="AE38" s="174">
        <f>IF(AE37="","",VLOOKUP(AE37,'【様式４－２】記載例'!$C$7:$L$48,10,FALSE))</f>
        <v>7.9999999999999982</v>
      </c>
      <c r="AF38" s="174" t="str">
        <f>IF(AF37="","",VLOOKUP(AF37,'【様式４－２】記載例'!$C$7:$L$48,10,FALSE))</f>
        <v/>
      </c>
      <c r="AG38" s="175">
        <f>IF(AG37="","",VLOOKUP(AG37,'【様式４－２】記載例'!$C$7:$L$48,10,FALSE))</f>
        <v>8</v>
      </c>
      <c r="AH38" s="173">
        <f>IF(AH37="","",VLOOKUP(AH37,'【様式４－２】記載例'!$C$7:$L$48,10,FALSE))</f>
        <v>8</v>
      </c>
      <c r="AI38" s="174" t="str">
        <f>IF(AI37="","",VLOOKUP(AI37,'【様式４－２】記載例'!$C$7:$L$48,10,FALSE))</f>
        <v/>
      </c>
      <c r="AJ38" s="174">
        <f>IF(AJ37="","",VLOOKUP(AJ37,'【様式４－２】記載例'!$C$7:$L$48,10,FALSE))</f>
        <v>8</v>
      </c>
      <c r="AK38" s="174">
        <f>IF(AK37="","",VLOOKUP(AK37,'【様式４－２】記載例'!$C$7:$L$48,10,FALSE))</f>
        <v>8</v>
      </c>
      <c r="AL38" s="174">
        <f>IF(AL37="","",VLOOKUP(AL37,'【様式４－２】記載例'!$C$7:$L$48,10,FALSE))</f>
        <v>8</v>
      </c>
      <c r="AM38" s="174">
        <f>IF(AM37="","",VLOOKUP(AM37,'【様式４－２】記載例'!$C$7:$L$48,10,FALSE))</f>
        <v>7.9999999999999982</v>
      </c>
      <c r="AN38" s="175" t="str">
        <f>IF(AN37="","",VLOOKUP(AN37,'【様式４－２】記載例'!$C$7:$L$48,10,FALSE))</f>
        <v/>
      </c>
      <c r="AO38" s="173">
        <f>IF(AO37="","",VLOOKUP(AO37,'【様式４－２】記載例'!$C$7:$L$48,10,FALSE))</f>
        <v>8</v>
      </c>
      <c r="AP38" s="174">
        <f>IF(AP37="","",VLOOKUP(AP37,'【様式４－２】記載例'!$C$7:$L$48,10,FALSE))</f>
        <v>7.9999999999999982</v>
      </c>
      <c r="AQ38" s="174" t="str">
        <f>IF(AQ37="","",VLOOKUP(AQ37,'【様式４－２】記載例'!$C$7:$L$48,10,FALSE))</f>
        <v/>
      </c>
      <c r="AR38" s="174">
        <f>IF(AR37="","",VLOOKUP(AR37,'【様式４－２】記載例'!$C$7:$L$48,10,FALSE))</f>
        <v>8</v>
      </c>
      <c r="AS38" s="174">
        <f>IF(AS37="","",VLOOKUP(AS37,'【様式４－２】記載例'!$C$7:$L$48,10,FALSE))</f>
        <v>8</v>
      </c>
      <c r="AT38" s="174">
        <f>IF(AT37="","",VLOOKUP(AT37,'【様式４－２】記載例'!$C$7:$L$48,10,FALSE))</f>
        <v>8</v>
      </c>
      <c r="AU38" s="175" t="str">
        <f>IF(AU37="","",VLOOKUP(AU37,'【様式４－２】記載例'!$C$7:$L$48,10,FALSE))</f>
        <v/>
      </c>
      <c r="AV38" s="173" t="str">
        <f>IF(AV37="","",VLOOKUP(AV37,'【様式４－２】記載例'!$C$7:$L$48,10,FALSE))</f>
        <v/>
      </c>
      <c r="AW38" s="174">
        <f>IF(AW37="","",VLOOKUP(AW37,'【様式４－２】記載例'!$C$7:$L$48,10,FALSE))</f>
        <v>8</v>
      </c>
      <c r="AX38" s="174">
        <f>IF(AX37="","",VLOOKUP(AX37,'【様式４－２】記載例'!$C$7:$L$48,10,FALSE))</f>
        <v>7.9999999999999982</v>
      </c>
      <c r="AY38" s="174" t="str">
        <f>IF(AY37="","",VLOOKUP(AY37,'【様式４－２】記載例'!$C$7:$L$48,10,FALSE))</f>
        <v/>
      </c>
      <c r="AZ38" s="174">
        <f>IF(AZ37="","",VLOOKUP(AZ37,'【様式４－２】記載例'!$C$7:$L$48,10,FALSE))</f>
        <v>8</v>
      </c>
      <c r="BA38" s="174">
        <f>IF(BA37="","",VLOOKUP(BA37,'【様式４－２】記載例'!$C$7:$L$48,10,FALSE))</f>
        <v>8</v>
      </c>
      <c r="BB38" s="175">
        <f>IF(BB37="","",VLOOKUP(BB37,'【様式４－２】記載例'!$C$7:$L$48,10,FALSE))</f>
        <v>8</v>
      </c>
      <c r="BC38" s="173" t="str">
        <f>IF(BC37="","",VLOOKUP(BC37,'【様式４－２】記載例'!$C$7:$L$48,10,FALSE))</f>
        <v/>
      </c>
      <c r="BD38" s="174" t="str">
        <f>IF(BD37="","",VLOOKUP(BD37,'【様式４－２】記載例'!$C$7:$L$48,10,FALSE))</f>
        <v/>
      </c>
      <c r="BE38" s="174" t="str">
        <f>IF(BE37="","",VLOOKUP(BE37,'【様式４－２】記載例'!$C$7:$L$48,10,FALSE))</f>
        <v/>
      </c>
      <c r="BF38" s="293">
        <f>IF($BI$3="４週",SUM(AA38:BB38),IF($BI$3="暦月",SUM(AA38:BE38),""))</f>
        <v>160</v>
      </c>
      <c r="BG38" s="294"/>
      <c r="BH38" s="295">
        <f>IF($BI$3="４週",BF38/4,IF($BI$3="暦月",(BF38/($BI$8/7)),""))</f>
        <v>40</v>
      </c>
      <c r="BI38" s="294"/>
      <c r="BJ38" s="290"/>
      <c r="BK38" s="291"/>
      <c r="BL38" s="291"/>
      <c r="BM38" s="291"/>
      <c r="BN38" s="292"/>
    </row>
    <row r="39" spans="2:66" ht="20.25" customHeight="1" x14ac:dyDescent="0.4">
      <c r="B39" s="296">
        <f>B37+1</f>
        <v>12</v>
      </c>
      <c r="C39" s="298"/>
      <c r="D39" s="300" t="s">
        <v>159</v>
      </c>
      <c r="E39" s="223"/>
      <c r="F39" s="301"/>
      <c r="G39" s="303" t="s">
        <v>104</v>
      </c>
      <c r="H39" s="304"/>
      <c r="I39" s="163"/>
      <c r="J39" s="164"/>
      <c r="K39" s="163"/>
      <c r="L39" s="164"/>
      <c r="M39" s="307" t="s">
        <v>89</v>
      </c>
      <c r="N39" s="308"/>
      <c r="O39" s="311" t="s">
        <v>90</v>
      </c>
      <c r="P39" s="312"/>
      <c r="Q39" s="312"/>
      <c r="R39" s="304"/>
      <c r="S39" s="280" t="s">
        <v>174</v>
      </c>
      <c r="T39" s="281"/>
      <c r="U39" s="281"/>
      <c r="V39" s="281"/>
      <c r="W39" s="282"/>
      <c r="X39" s="195" t="s">
        <v>18</v>
      </c>
      <c r="Y39" s="118"/>
      <c r="Z39" s="119"/>
      <c r="AA39" s="105" t="s">
        <v>242</v>
      </c>
      <c r="AB39" s="106"/>
      <c r="AC39" s="106" t="s">
        <v>240</v>
      </c>
      <c r="AD39" s="106" t="s">
        <v>259</v>
      </c>
      <c r="AE39" s="106" t="s">
        <v>242</v>
      </c>
      <c r="AF39" s="106" t="s">
        <v>241</v>
      </c>
      <c r="AG39" s="107"/>
      <c r="AH39" s="105" t="s">
        <v>241</v>
      </c>
      <c r="AI39" s="106" t="s">
        <v>242</v>
      </c>
      <c r="AJ39" s="106"/>
      <c r="AK39" s="106" t="s">
        <v>240</v>
      </c>
      <c r="AL39" s="106" t="s">
        <v>259</v>
      </c>
      <c r="AM39" s="106" t="s">
        <v>242</v>
      </c>
      <c r="AN39" s="107"/>
      <c r="AO39" s="105" t="s">
        <v>241</v>
      </c>
      <c r="AP39" s="106" t="s">
        <v>242</v>
      </c>
      <c r="AQ39" s="106"/>
      <c r="AR39" s="106"/>
      <c r="AS39" s="106" t="s">
        <v>240</v>
      </c>
      <c r="AT39" s="106" t="s">
        <v>259</v>
      </c>
      <c r="AU39" s="107" t="s">
        <v>241</v>
      </c>
      <c r="AV39" s="105" t="s">
        <v>241</v>
      </c>
      <c r="AW39" s="106"/>
      <c r="AX39" s="106" t="s">
        <v>242</v>
      </c>
      <c r="AY39" s="106" t="s">
        <v>241</v>
      </c>
      <c r="AZ39" s="106"/>
      <c r="BA39" s="106" t="s">
        <v>240</v>
      </c>
      <c r="BB39" s="107" t="s">
        <v>259</v>
      </c>
      <c r="BC39" s="105"/>
      <c r="BD39" s="106"/>
      <c r="BE39" s="108"/>
      <c r="BF39" s="283"/>
      <c r="BG39" s="284"/>
      <c r="BH39" s="285"/>
      <c r="BI39" s="286"/>
      <c r="BJ39" s="287"/>
      <c r="BK39" s="288"/>
      <c r="BL39" s="288"/>
      <c r="BM39" s="288"/>
      <c r="BN39" s="289"/>
    </row>
    <row r="40" spans="2:66" ht="20.25" customHeight="1" x14ac:dyDescent="0.4">
      <c r="B40" s="297"/>
      <c r="C40" s="299"/>
      <c r="D40" s="302"/>
      <c r="E40" s="223"/>
      <c r="F40" s="301"/>
      <c r="G40" s="305"/>
      <c r="H40" s="306"/>
      <c r="I40" s="163"/>
      <c r="J40" s="164" t="str">
        <f>G39</f>
        <v>介護職員</v>
      </c>
      <c r="K40" s="163"/>
      <c r="L40" s="164" t="str">
        <f>M39</f>
        <v>A</v>
      </c>
      <c r="M40" s="309"/>
      <c r="N40" s="310"/>
      <c r="O40" s="313"/>
      <c r="P40" s="314"/>
      <c r="Q40" s="314"/>
      <c r="R40" s="306"/>
      <c r="S40" s="280"/>
      <c r="T40" s="281"/>
      <c r="U40" s="281"/>
      <c r="V40" s="281"/>
      <c r="W40" s="282"/>
      <c r="X40" s="196" t="s">
        <v>246</v>
      </c>
      <c r="Y40" s="120"/>
      <c r="Z40" s="197"/>
      <c r="AA40" s="173">
        <f>IF(AA39="","",VLOOKUP(AA39,'【様式４－２】記載例'!$C$7:$L$48,10,FALSE))</f>
        <v>8</v>
      </c>
      <c r="AB40" s="174" t="str">
        <f>IF(AB39="","",VLOOKUP(AB39,'【様式４－２】記載例'!$C$7:$L$48,10,FALSE))</f>
        <v/>
      </c>
      <c r="AC40" s="174">
        <f>IF(AC39="","",VLOOKUP(AC39,'【様式４－２】記載例'!$C$7:$L$48,10,FALSE))</f>
        <v>8</v>
      </c>
      <c r="AD40" s="174">
        <f>IF(AD39="","",VLOOKUP(AD39,'【様式４－２】記載例'!$C$7:$L$48,10,FALSE))</f>
        <v>8</v>
      </c>
      <c r="AE40" s="174">
        <f>IF(AE39="","",VLOOKUP(AE39,'【様式４－２】記載例'!$C$7:$L$48,10,FALSE))</f>
        <v>8</v>
      </c>
      <c r="AF40" s="174">
        <f>IF(AF39="","",VLOOKUP(AF39,'【様式４－２】記載例'!$C$7:$L$48,10,FALSE))</f>
        <v>7.9999999999999982</v>
      </c>
      <c r="AG40" s="175" t="str">
        <f>IF(AG39="","",VLOOKUP(AG39,'【様式４－２】記載例'!$C$7:$L$48,10,FALSE))</f>
        <v/>
      </c>
      <c r="AH40" s="173">
        <f>IF(AH39="","",VLOOKUP(AH39,'【様式４－２】記載例'!$C$7:$L$48,10,FALSE))</f>
        <v>7.9999999999999982</v>
      </c>
      <c r="AI40" s="174">
        <f>IF(AI39="","",VLOOKUP(AI39,'【様式４－２】記載例'!$C$7:$L$48,10,FALSE))</f>
        <v>8</v>
      </c>
      <c r="AJ40" s="174" t="str">
        <f>IF(AJ39="","",VLOOKUP(AJ39,'【様式４－２】記載例'!$C$7:$L$48,10,FALSE))</f>
        <v/>
      </c>
      <c r="AK40" s="174">
        <f>IF(AK39="","",VLOOKUP(AK39,'【様式４－２】記載例'!$C$7:$L$48,10,FALSE))</f>
        <v>8</v>
      </c>
      <c r="AL40" s="174">
        <f>IF(AL39="","",VLOOKUP(AL39,'【様式４－２】記載例'!$C$7:$L$48,10,FALSE))</f>
        <v>8</v>
      </c>
      <c r="AM40" s="174">
        <f>IF(AM39="","",VLOOKUP(AM39,'【様式４－２】記載例'!$C$7:$L$48,10,FALSE))</f>
        <v>8</v>
      </c>
      <c r="AN40" s="175" t="str">
        <f>IF(AN39="","",VLOOKUP(AN39,'【様式４－２】記載例'!$C$7:$L$48,10,FALSE))</f>
        <v/>
      </c>
      <c r="AO40" s="173">
        <f>IF(AO39="","",VLOOKUP(AO39,'【様式４－２】記載例'!$C$7:$L$48,10,FALSE))</f>
        <v>7.9999999999999982</v>
      </c>
      <c r="AP40" s="174">
        <f>IF(AP39="","",VLOOKUP(AP39,'【様式４－２】記載例'!$C$7:$L$48,10,FALSE))</f>
        <v>8</v>
      </c>
      <c r="AQ40" s="174" t="str">
        <f>IF(AQ39="","",VLOOKUP(AQ39,'【様式４－２】記載例'!$C$7:$L$48,10,FALSE))</f>
        <v/>
      </c>
      <c r="AR40" s="174" t="str">
        <f>IF(AR39="","",VLOOKUP(AR39,'【様式４－２】記載例'!$C$7:$L$48,10,FALSE))</f>
        <v/>
      </c>
      <c r="AS40" s="174">
        <f>IF(AS39="","",VLOOKUP(AS39,'【様式４－２】記載例'!$C$7:$L$48,10,FALSE))</f>
        <v>8</v>
      </c>
      <c r="AT40" s="174">
        <f>IF(AT39="","",VLOOKUP(AT39,'【様式４－２】記載例'!$C$7:$L$48,10,FALSE))</f>
        <v>8</v>
      </c>
      <c r="AU40" s="175">
        <f>IF(AU39="","",VLOOKUP(AU39,'【様式４－２】記載例'!$C$7:$L$48,10,FALSE))</f>
        <v>7.9999999999999982</v>
      </c>
      <c r="AV40" s="173">
        <f>IF(AV39="","",VLOOKUP(AV39,'【様式４－２】記載例'!$C$7:$L$48,10,FALSE))</f>
        <v>7.9999999999999982</v>
      </c>
      <c r="AW40" s="174" t="str">
        <f>IF(AW39="","",VLOOKUP(AW39,'【様式４－２】記載例'!$C$7:$L$48,10,FALSE))</f>
        <v/>
      </c>
      <c r="AX40" s="174">
        <f>IF(AX39="","",VLOOKUP(AX39,'【様式４－２】記載例'!$C$7:$L$48,10,FALSE))</f>
        <v>8</v>
      </c>
      <c r="AY40" s="174">
        <f>IF(AY39="","",VLOOKUP(AY39,'【様式４－２】記載例'!$C$7:$L$48,10,FALSE))</f>
        <v>7.9999999999999982</v>
      </c>
      <c r="AZ40" s="174" t="str">
        <f>IF(AZ39="","",VLOOKUP(AZ39,'【様式４－２】記載例'!$C$7:$L$48,10,FALSE))</f>
        <v/>
      </c>
      <c r="BA40" s="174">
        <f>IF(BA39="","",VLOOKUP(BA39,'【様式４－２】記載例'!$C$7:$L$48,10,FALSE))</f>
        <v>8</v>
      </c>
      <c r="BB40" s="175">
        <f>IF(BB39="","",VLOOKUP(BB39,'【様式４－２】記載例'!$C$7:$L$48,10,FALSE))</f>
        <v>8</v>
      </c>
      <c r="BC40" s="173" t="str">
        <f>IF(BC39="","",VLOOKUP(BC39,'【様式４－２】記載例'!$C$7:$L$48,10,FALSE))</f>
        <v/>
      </c>
      <c r="BD40" s="174" t="str">
        <f>IF(BD39="","",VLOOKUP(BD39,'【様式４－２】記載例'!$C$7:$L$48,10,FALSE))</f>
        <v/>
      </c>
      <c r="BE40" s="174" t="str">
        <f>IF(BE39="","",VLOOKUP(BE39,'【様式４－２】記載例'!$C$7:$L$48,10,FALSE))</f>
        <v/>
      </c>
      <c r="BF40" s="293">
        <f>IF($BI$3="４週",SUM(AA40:BB40),IF($BI$3="暦月",SUM(AA40:BE40),""))</f>
        <v>160</v>
      </c>
      <c r="BG40" s="294"/>
      <c r="BH40" s="295">
        <f>IF($BI$3="４週",BF40/4,IF($BI$3="暦月",(BF40/($BI$8/7)),""))</f>
        <v>40</v>
      </c>
      <c r="BI40" s="294"/>
      <c r="BJ40" s="290"/>
      <c r="BK40" s="291"/>
      <c r="BL40" s="291"/>
      <c r="BM40" s="291"/>
      <c r="BN40" s="292"/>
    </row>
    <row r="41" spans="2:66" ht="20.25" customHeight="1" x14ac:dyDescent="0.4">
      <c r="B41" s="296">
        <f>B39+1</f>
        <v>13</v>
      </c>
      <c r="C41" s="298"/>
      <c r="D41" s="300" t="s">
        <v>159</v>
      </c>
      <c r="E41" s="223"/>
      <c r="F41" s="301"/>
      <c r="G41" s="303" t="s">
        <v>104</v>
      </c>
      <c r="H41" s="304"/>
      <c r="I41" s="163"/>
      <c r="J41" s="164"/>
      <c r="K41" s="163"/>
      <c r="L41" s="164"/>
      <c r="M41" s="307" t="s">
        <v>89</v>
      </c>
      <c r="N41" s="308"/>
      <c r="O41" s="311" t="s">
        <v>90</v>
      </c>
      <c r="P41" s="312"/>
      <c r="Q41" s="312"/>
      <c r="R41" s="304"/>
      <c r="S41" s="280" t="s">
        <v>175</v>
      </c>
      <c r="T41" s="281"/>
      <c r="U41" s="281"/>
      <c r="V41" s="281"/>
      <c r="W41" s="282"/>
      <c r="X41" s="195" t="s">
        <v>18</v>
      </c>
      <c r="Y41" s="118"/>
      <c r="Z41" s="119"/>
      <c r="AA41" s="105" t="s">
        <v>241</v>
      </c>
      <c r="AB41" s="106" t="s">
        <v>242</v>
      </c>
      <c r="AC41" s="106"/>
      <c r="AD41" s="106" t="s">
        <v>240</v>
      </c>
      <c r="AE41" s="106" t="s">
        <v>259</v>
      </c>
      <c r="AF41" s="106"/>
      <c r="AG41" s="107" t="s">
        <v>241</v>
      </c>
      <c r="AH41" s="105" t="s">
        <v>242</v>
      </c>
      <c r="AI41" s="106" t="s">
        <v>242</v>
      </c>
      <c r="AJ41" s="106" t="s">
        <v>241</v>
      </c>
      <c r="AK41" s="106"/>
      <c r="AL41" s="106" t="s">
        <v>240</v>
      </c>
      <c r="AM41" s="106" t="s">
        <v>259</v>
      </c>
      <c r="AN41" s="107"/>
      <c r="AO41" s="105" t="s">
        <v>242</v>
      </c>
      <c r="AP41" s="106"/>
      <c r="AQ41" s="106" t="s">
        <v>242</v>
      </c>
      <c r="AR41" s="106" t="s">
        <v>242</v>
      </c>
      <c r="AS41" s="106"/>
      <c r="AT41" s="106" t="s">
        <v>240</v>
      </c>
      <c r="AU41" s="107" t="s">
        <v>259</v>
      </c>
      <c r="AV41" s="105" t="s">
        <v>242</v>
      </c>
      <c r="AW41" s="106" t="s">
        <v>241</v>
      </c>
      <c r="AX41" s="106"/>
      <c r="AY41" s="106" t="s">
        <v>242</v>
      </c>
      <c r="AZ41" s="106" t="s">
        <v>289</v>
      </c>
      <c r="BA41" s="106"/>
      <c r="BB41" s="107" t="s">
        <v>240</v>
      </c>
      <c r="BC41" s="105"/>
      <c r="BD41" s="106"/>
      <c r="BE41" s="108"/>
      <c r="BF41" s="283"/>
      <c r="BG41" s="284"/>
      <c r="BH41" s="285"/>
      <c r="BI41" s="286"/>
      <c r="BJ41" s="287"/>
      <c r="BK41" s="288"/>
      <c r="BL41" s="288"/>
      <c r="BM41" s="288"/>
      <c r="BN41" s="289"/>
    </row>
    <row r="42" spans="2:66" ht="20.25" customHeight="1" x14ac:dyDescent="0.4">
      <c r="B42" s="297"/>
      <c r="C42" s="299"/>
      <c r="D42" s="302"/>
      <c r="E42" s="223"/>
      <c r="F42" s="301"/>
      <c r="G42" s="305"/>
      <c r="H42" s="306"/>
      <c r="I42" s="163"/>
      <c r="J42" s="164" t="str">
        <f>G41</f>
        <v>介護職員</v>
      </c>
      <c r="K42" s="163"/>
      <c r="L42" s="164" t="str">
        <f>M41</f>
        <v>A</v>
      </c>
      <c r="M42" s="309"/>
      <c r="N42" s="310"/>
      <c r="O42" s="313"/>
      <c r="P42" s="314"/>
      <c r="Q42" s="314"/>
      <c r="R42" s="306"/>
      <c r="S42" s="280"/>
      <c r="T42" s="281"/>
      <c r="U42" s="281"/>
      <c r="V42" s="281"/>
      <c r="W42" s="282"/>
      <c r="X42" s="196" t="s">
        <v>246</v>
      </c>
      <c r="Y42" s="120"/>
      <c r="Z42" s="197"/>
      <c r="AA42" s="173">
        <f>IF(AA41="","",VLOOKUP(AA41,'【様式４－２】記載例'!$C$7:$L$48,10,FALSE))</f>
        <v>7.9999999999999982</v>
      </c>
      <c r="AB42" s="174">
        <f>IF(AB41="","",VLOOKUP(AB41,'【様式４－２】記載例'!$C$7:$L$48,10,FALSE))</f>
        <v>8</v>
      </c>
      <c r="AC42" s="174" t="str">
        <f>IF(AC41="","",VLOOKUP(AC41,'【様式４－２】記載例'!$C$7:$L$48,10,FALSE))</f>
        <v/>
      </c>
      <c r="AD42" s="174">
        <f>IF(AD41="","",VLOOKUP(AD41,'【様式４－２】記載例'!$C$7:$L$48,10,FALSE))</f>
        <v>8</v>
      </c>
      <c r="AE42" s="174">
        <f>IF(AE41="","",VLOOKUP(AE41,'【様式４－２】記載例'!$C$7:$L$48,10,FALSE))</f>
        <v>8</v>
      </c>
      <c r="AF42" s="174" t="str">
        <f>IF(AF41="","",VLOOKUP(AF41,'【様式４－２】記載例'!$C$7:$L$48,10,FALSE))</f>
        <v/>
      </c>
      <c r="AG42" s="175">
        <f>IF(AG41="","",VLOOKUP(AG41,'【様式４－２】記載例'!$C$7:$L$48,10,FALSE))</f>
        <v>7.9999999999999982</v>
      </c>
      <c r="AH42" s="173">
        <f>IF(AH41="","",VLOOKUP(AH41,'【様式４－２】記載例'!$C$7:$L$48,10,FALSE))</f>
        <v>8</v>
      </c>
      <c r="AI42" s="174">
        <f>IF(AI41="","",VLOOKUP(AI41,'【様式４－２】記載例'!$C$7:$L$48,10,FALSE))</f>
        <v>8</v>
      </c>
      <c r="AJ42" s="174">
        <f>IF(AJ41="","",VLOOKUP(AJ41,'【様式４－２】記載例'!$C$7:$L$48,10,FALSE))</f>
        <v>7.9999999999999982</v>
      </c>
      <c r="AK42" s="174" t="str">
        <f>IF(AK41="","",VLOOKUP(AK41,'【様式４－２】記載例'!$C$7:$L$48,10,FALSE))</f>
        <v/>
      </c>
      <c r="AL42" s="174">
        <f>IF(AL41="","",VLOOKUP(AL41,'【様式４－２】記載例'!$C$7:$L$48,10,FALSE))</f>
        <v>8</v>
      </c>
      <c r="AM42" s="174">
        <f>IF(AM41="","",VLOOKUP(AM41,'【様式４－２】記載例'!$C$7:$L$48,10,FALSE))</f>
        <v>8</v>
      </c>
      <c r="AN42" s="175" t="str">
        <f>IF(AN41="","",VLOOKUP(AN41,'【様式４－２】記載例'!$C$7:$L$48,10,FALSE))</f>
        <v/>
      </c>
      <c r="AO42" s="173">
        <f>IF(AO41="","",VLOOKUP(AO41,'【様式４－２】記載例'!$C$7:$L$48,10,FALSE))</f>
        <v>8</v>
      </c>
      <c r="AP42" s="174" t="str">
        <f>IF(AP41="","",VLOOKUP(AP41,'【様式４－２】記載例'!$C$7:$L$48,10,FALSE))</f>
        <v/>
      </c>
      <c r="AQ42" s="174">
        <f>IF(AQ41="","",VLOOKUP(AQ41,'【様式４－２】記載例'!$C$7:$L$48,10,FALSE))</f>
        <v>8</v>
      </c>
      <c r="AR42" s="174">
        <f>IF(AR41="","",VLOOKUP(AR41,'【様式４－２】記載例'!$C$7:$L$48,10,FALSE))</f>
        <v>8</v>
      </c>
      <c r="AS42" s="174" t="str">
        <f>IF(AS41="","",VLOOKUP(AS41,'【様式４－２】記載例'!$C$7:$L$48,10,FALSE))</f>
        <v/>
      </c>
      <c r="AT42" s="174">
        <f>IF(AT41="","",VLOOKUP(AT41,'【様式４－２】記載例'!$C$7:$L$48,10,FALSE))</f>
        <v>8</v>
      </c>
      <c r="AU42" s="175">
        <f>IF(AU41="","",VLOOKUP(AU41,'【様式４－２】記載例'!$C$7:$L$48,10,FALSE))</f>
        <v>8</v>
      </c>
      <c r="AV42" s="173">
        <f>IF(AV41="","",VLOOKUP(AV41,'【様式４－２】記載例'!$C$7:$L$48,10,FALSE))</f>
        <v>8</v>
      </c>
      <c r="AW42" s="174">
        <f>IF(AW41="","",VLOOKUP(AW41,'【様式４－２】記載例'!$C$7:$L$48,10,FALSE))</f>
        <v>7.9999999999999982</v>
      </c>
      <c r="AX42" s="174" t="str">
        <f>IF(AX41="","",VLOOKUP(AX41,'【様式４－２】記載例'!$C$7:$L$48,10,FALSE))</f>
        <v/>
      </c>
      <c r="AY42" s="174">
        <f>IF(AY41="","",VLOOKUP(AY41,'【様式４－２】記載例'!$C$7:$L$48,10,FALSE))</f>
        <v>8</v>
      </c>
      <c r="AZ42" s="174">
        <f>IF(AZ41="","",VLOOKUP(AZ41,'【様式４－２】記載例'!$C$7:$L$48,10,FALSE))</f>
        <v>8</v>
      </c>
      <c r="BA42" s="174" t="str">
        <f>IF(BA41="","",VLOOKUP(BA41,'【様式４－２】記載例'!$C$7:$L$48,10,FALSE))</f>
        <v/>
      </c>
      <c r="BB42" s="175">
        <f>IF(BB41="","",VLOOKUP(BB41,'【様式４－２】記載例'!$C$7:$L$48,10,FALSE))</f>
        <v>8</v>
      </c>
      <c r="BC42" s="173" t="str">
        <f>IF(BC41="","",VLOOKUP(BC41,'【様式４－２】記載例'!$C$7:$L$48,10,FALSE))</f>
        <v/>
      </c>
      <c r="BD42" s="174" t="str">
        <f>IF(BD41="","",VLOOKUP(BD41,'【様式４－２】記載例'!$C$7:$L$48,10,FALSE))</f>
        <v/>
      </c>
      <c r="BE42" s="174" t="str">
        <f>IF(BE41="","",VLOOKUP(BE41,'【様式４－２】記載例'!$C$7:$L$48,10,FALSE))</f>
        <v/>
      </c>
      <c r="BF42" s="293">
        <f>IF($BI$3="４週",SUM(AA42:BB42),IF($BI$3="暦月",SUM(AA42:BE42),""))</f>
        <v>160</v>
      </c>
      <c r="BG42" s="294"/>
      <c r="BH42" s="295">
        <f>IF($BI$3="４週",BF42/4,IF($BI$3="暦月",(BF42/($BI$8/7)),""))</f>
        <v>40</v>
      </c>
      <c r="BI42" s="294"/>
      <c r="BJ42" s="290"/>
      <c r="BK42" s="291"/>
      <c r="BL42" s="291"/>
      <c r="BM42" s="291"/>
      <c r="BN42" s="292"/>
    </row>
    <row r="43" spans="2:66" ht="20.25" customHeight="1" x14ac:dyDescent="0.4">
      <c r="B43" s="296">
        <f>B41+1</f>
        <v>14</v>
      </c>
      <c r="C43" s="298"/>
      <c r="D43" s="300" t="s">
        <v>159</v>
      </c>
      <c r="E43" s="223"/>
      <c r="F43" s="301"/>
      <c r="G43" s="303" t="s">
        <v>104</v>
      </c>
      <c r="H43" s="304"/>
      <c r="I43" s="163"/>
      <c r="J43" s="164"/>
      <c r="K43" s="163"/>
      <c r="L43" s="164"/>
      <c r="M43" s="307" t="s">
        <v>100</v>
      </c>
      <c r="N43" s="308"/>
      <c r="O43" s="311" t="s">
        <v>90</v>
      </c>
      <c r="P43" s="312"/>
      <c r="Q43" s="312"/>
      <c r="R43" s="304"/>
      <c r="S43" s="280" t="s">
        <v>176</v>
      </c>
      <c r="T43" s="281"/>
      <c r="U43" s="281"/>
      <c r="V43" s="281"/>
      <c r="W43" s="282"/>
      <c r="X43" s="195" t="s">
        <v>18</v>
      </c>
      <c r="Y43" s="118"/>
      <c r="Z43" s="119"/>
      <c r="AA43" s="105"/>
      <c r="AB43" s="106" t="s">
        <v>241</v>
      </c>
      <c r="AC43" s="106" t="s">
        <v>242</v>
      </c>
      <c r="AD43" s="106"/>
      <c r="AE43" s="106" t="s">
        <v>242</v>
      </c>
      <c r="AF43" s="106" t="s">
        <v>242</v>
      </c>
      <c r="AG43" s="107"/>
      <c r="AH43" s="105"/>
      <c r="AI43" s="106" t="s">
        <v>241</v>
      </c>
      <c r="AJ43" s="106" t="s">
        <v>242</v>
      </c>
      <c r="AK43" s="106" t="s">
        <v>242</v>
      </c>
      <c r="AL43" s="106"/>
      <c r="AM43" s="106"/>
      <c r="AN43" s="107" t="s">
        <v>241</v>
      </c>
      <c r="AO43" s="105"/>
      <c r="AP43" s="106"/>
      <c r="AQ43" s="106" t="s">
        <v>241</v>
      </c>
      <c r="AR43" s="106" t="s">
        <v>241</v>
      </c>
      <c r="AS43" s="106" t="s">
        <v>242</v>
      </c>
      <c r="AT43" s="106"/>
      <c r="AU43" s="107" t="s">
        <v>242</v>
      </c>
      <c r="AV43" s="105"/>
      <c r="AW43" s="106" t="s">
        <v>242</v>
      </c>
      <c r="AX43" s="106" t="s">
        <v>242</v>
      </c>
      <c r="AY43" s="106"/>
      <c r="AZ43" s="106" t="s">
        <v>242</v>
      </c>
      <c r="BA43" s="106" t="s">
        <v>241</v>
      </c>
      <c r="BB43" s="107"/>
      <c r="BC43" s="105"/>
      <c r="BD43" s="106"/>
      <c r="BE43" s="108"/>
      <c r="BF43" s="283"/>
      <c r="BG43" s="284"/>
      <c r="BH43" s="285"/>
      <c r="BI43" s="286"/>
      <c r="BJ43" s="287"/>
      <c r="BK43" s="288"/>
      <c r="BL43" s="288"/>
      <c r="BM43" s="288"/>
      <c r="BN43" s="289"/>
    </row>
    <row r="44" spans="2:66" ht="20.25" customHeight="1" x14ac:dyDescent="0.4">
      <c r="B44" s="297"/>
      <c r="C44" s="299"/>
      <c r="D44" s="302"/>
      <c r="E44" s="223"/>
      <c r="F44" s="301"/>
      <c r="G44" s="305"/>
      <c r="H44" s="306"/>
      <c r="I44" s="163"/>
      <c r="J44" s="164" t="str">
        <f>G43</f>
        <v>介護職員</v>
      </c>
      <c r="K44" s="163"/>
      <c r="L44" s="164" t="str">
        <f>M43</f>
        <v>C</v>
      </c>
      <c r="M44" s="309"/>
      <c r="N44" s="310"/>
      <c r="O44" s="313"/>
      <c r="P44" s="314"/>
      <c r="Q44" s="314"/>
      <c r="R44" s="306"/>
      <c r="S44" s="280"/>
      <c r="T44" s="281"/>
      <c r="U44" s="281"/>
      <c r="V44" s="281"/>
      <c r="W44" s="282"/>
      <c r="X44" s="196" t="s">
        <v>246</v>
      </c>
      <c r="Y44" s="120"/>
      <c r="Z44" s="197"/>
      <c r="AA44" s="173" t="str">
        <f>IF(AA43="","",VLOOKUP(AA43,'【様式４－２】記載例'!$C$7:$L$48,10,FALSE))</f>
        <v/>
      </c>
      <c r="AB44" s="174">
        <f>IF(AB43="","",VLOOKUP(AB43,'【様式４－２】記載例'!$C$7:$L$48,10,FALSE))</f>
        <v>7.9999999999999982</v>
      </c>
      <c r="AC44" s="174">
        <f>IF(AC43="","",VLOOKUP(AC43,'【様式４－２】記載例'!$C$7:$L$48,10,FALSE))</f>
        <v>8</v>
      </c>
      <c r="AD44" s="174" t="str">
        <f>IF(AD43="","",VLOOKUP(AD43,'【様式４－２】記載例'!$C$7:$L$48,10,FALSE))</f>
        <v/>
      </c>
      <c r="AE44" s="174">
        <f>IF(AE43="","",VLOOKUP(AE43,'【様式４－２】記載例'!$C$7:$L$48,10,FALSE))</f>
        <v>8</v>
      </c>
      <c r="AF44" s="174">
        <f>IF(AF43="","",VLOOKUP(AF43,'【様式４－２】記載例'!$C$7:$L$48,10,FALSE))</f>
        <v>8</v>
      </c>
      <c r="AG44" s="175" t="str">
        <f>IF(AG43="","",VLOOKUP(AG43,'【様式４－２】記載例'!$C$7:$L$48,10,FALSE))</f>
        <v/>
      </c>
      <c r="AH44" s="173" t="str">
        <f>IF(AH43="","",VLOOKUP(AH43,'【様式４－２】記載例'!$C$7:$L$48,10,FALSE))</f>
        <v/>
      </c>
      <c r="AI44" s="174">
        <f>IF(AI43="","",VLOOKUP(AI43,'【様式４－２】記載例'!$C$7:$L$48,10,FALSE))</f>
        <v>7.9999999999999982</v>
      </c>
      <c r="AJ44" s="174">
        <f>IF(AJ43="","",VLOOKUP(AJ43,'【様式４－２】記載例'!$C$7:$L$48,10,FALSE))</f>
        <v>8</v>
      </c>
      <c r="AK44" s="174">
        <f>IF(AK43="","",VLOOKUP(AK43,'【様式４－２】記載例'!$C$7:$L$48,10,FALSE))</f>
        <v>8</v>
      </c>
      <c r="AL44" s="174" t="str">
        <f>IF(AL43="","",VLOOKUP(AL43,'【様式４－２】記載例'!$C$7:$L$48,10,FALSE))</f>
        <v/>
      </c>
      <c r="AM44" s="174" t="str">
        <f>IF(AM43="","",VLOOKUP(AM43,'【様式４－２】記載例'!$C$7:$L$48,10,FALSE))</f>
        <v/>
      </c>
      <c r="AN44" s="175">
        <f>IF(AN43="","",VLOOKUP(AN43,'【様式４－２】記載例'!$C$7:$L$48,10,FALSE))</f>
        <v>7.9999999999999982</v>
      </c>
      <c r="AO44" s="173" t="str">
        <f>IF(AO43="","",VLOOKUP(AO43,'【様式４－２】記載例'!$C$7:$L$48,10,FALSE))</f>
        <v/>
      </c>
      <c r="AP44" s="174" t="str">
        <f>IF(AP43="","",VLOOKUP(AP43,'【様式４－２】記載例'!$C$7:$L$48,10,FALSE))</f>
        <v/>
      </c>
      <c r="AQ44" s="174">
        <f>IF(AQ43="","",VLOOKUP(AQ43,'【様式４－２】記載例'!$C$7:$L$48,10,FALSE))</f>
        <v>7.9999999999999982</v>
      </c>
      <c r="AR44" s="174">
        <f>IF(AR43="","",VLOOKUP(AR43,'【様式４－２】記載例'!$C$7:$L$48,10,FALSE))</f>
        <v>7.9999999999999982</v>
      </c>
      <c r="AS44" s="174">
        <f>IF(AS43="","",VLOOKUP(AS43,'【様式４－２】記載例'!$C$7:$L$48,10,FALSE))</f>
        <v>8</v>
      </c>
      <c r="AT44" s="174" t="str">
        <f>IF(AT43="","",VLOOKUP(AT43,'【様式４－２】記載例'!$C$7:$L$48,10,FALSE))</f>
        <v/>
      </c>
      <c r="AU44" s="175">
        <f>IF(AU43="","",VLOOKUP(AU43,'【様式４－２】記載例'!$C$7:$L$48,10,FALSE))</f>
        <v>8</v>
      </c>
      <c r="AV44" s="173" t="str">
        <f>IF(AV43="","",VLOOKUP(AV43,'【様式４－２】記載例'!$C$7:$L$48,10,FALSE))</f>
        <v/>
      </c>
      <c r="AW44" s="174">
        <f>IF(AW43="","",VLOOKUP(AW43,'【様式４－２】記載例'!$C$7:$L$48,10,FALSE))</f>
        <v>8</v>
      </c>
      <c r="AX44" s="174">
        <f>IF(AX43="","",VLOOKUP(AX43,'【様式４－２】記載例'!$C$7:$L$48,10,FALSE))</f>
        <v>8</v>
      </c>
      <c r="AY44" s="174" t="str">
        <f>IF(AY43="","",VLOOKUP(AY43,'【様式４－２】記載例'!$C$7:$L$48,10,FALSE))</f>
        <v/>
      </c>
      <c r="AZ44" s="174">
        <f>IF(AZ43="","",VLOOKUP(AZ43,'【様式４－２】記載例'!$C$7:$L$48,10,FALSE))</f>
        <v>8</v>
      </c>
      <c r="BA44" s="174">
        <f>IF(BA43="","",VLOOKUP(BA43,'【様式４－２】記載例'!$C$7:$L$48,10,FALSE))</f>
        <v>7.9999999999999982</v>
      </c>
      <c r="BB44" s="175" t="str">
        <f>IF(BB43="","",VLOOKUP(BB43,'【様式４－２】記載例'!$C$7:$L$48,10,FALSE))</f>
        <v/>
      </c>
      <c r="BC44" s="173" t="str">
        <f>IF(BC43="","",VLOOKUP(BC43,'【様式４－２】記載例'!$C$7:$L$48,10,FALSE))</f>
        <v/>
      </c>
      <c r="BD44" s="174" t="str">
        <f>IF(BD43="","",VLOOKUP(BD43,'【様式４－２】記載例'!$C$7:$L$48,10,FALSE))</f>
        <v/>
      </c>
      <c r="BE44" s="174" t="str">
        <f>IF(BE43="","",VLOOKUP(BE43,'【様式４－２】記載例'!$C$7:$L$48,10,FALSE))</f>
        <v/>
      </c>
      <c r="BF44" s="293">
        <f>IF($BI$3="４週",SUM(AA44:BB44),IF($BI$3="暦月",SUM(AA44:BE44),""))</f>
        <v>128</v>
      </c>
      <c r="BG44" s="294"/>
      <c r="BH44" s="295">
        <f>IF($BI$3="４週",BF44/4,IF($BI$3="暦月",(BF44/($BI$8/7)),""))</f>
        <v>32</v>
      </c>
      <c r="BI44" s="294"/>
      <c r="BJ44" s="290"/>
      <c r="BK44" s="291"/>
      <c r="BL44" s="291"/>
      <c r="BM44" s="291"/>
      <c r="BN44" s="292"/>
    </row>
    <row r="45" spans="2:66" ht="20.25" customHeight="1" x14ac:dyDescent="0.4">
      <c r="B45" s="296">
        <f>B43+1</f>
        <v>15</v>
      </c>
      <c r="C45" s="298" t="s">
        <v>162</v>
      </c>
      <c r="D45" s="300" t="s">
        <v>160</v>
      </c>
      <c r="E45" s="223"/>
      <c r="F45" s="301"/>
      <c r="G45" s="303" t="s">
        <v>104</v>
      </c>
      <c r="H45" s="304"/>
      <c r="I45" s="163"/>
      <c r="J45" s="164"/>
      <c r="K45" s="163"/>
      <c r="L45" s="164"/>
      <c r="M45" s="307" t="s">
        <v>89</v>
      </c>
      <c r="N45" s="308"/>
      <c r="O45" s="311" t="s">
        <v>19</v>
      </c>
      <c r="P45" s="312"/>
      <c r="Q45" s="312"/>
      <c r="R45" s="304"/>
      <c r="S45" s="280" t="s">
        <v>177</v>
      </c>
      <c r="T45" s="281"/>
      <c r="U45" s="281"/>
      <c r="V45" s="281"/>
      <c r="W45" s="282"/>
      <c r="X45" s="195" t="s">
        <v>18</v>
      </c>
      <c r="Y45" s="118"/>
      <c r="Z45" s="119"/>
      <c r="AA45" s="105" t="s">
        <v>242</v>
      </c>
      <c r="AB45" s="106" t="s">
        <v>242</v>
      </c>
      <c r="AC45" s="106"/>
      <c r="AD45" s="106"/>
      <c r="AE45" s="106" t="s">
        <v>240</v>
      </c>
      <c r="AF45" s="106" t="s">
        <v>259</v>
      </c>
      <c r="AG45" s="107" t="s">
        <v>241</v>
      </c>
      <c r="AH45" s="105" t="s">
        <v>241</v>
      </c>
      <c r="AI45" s="106"/>
      <c r="AJ45" s="106" t="s">
        <v>242</v>
      </c>
      <c r="AK45" s="106" t="s">
        <v>242</v>
      </c>
      <c r="AL45" s="106"/>
      <c r="AM45" s="106" t="s">
        <v>240</v>
      </c>
      <c r="AN45" s="107" t="s">
        <v>259</v>
      </c>
      <c r="AO45" s="105" t="s">
        <v>241</v>
      </c>
      <c r="AP45" s="106" t="s">
        <v>241</v>
      </c>
      <c r="AQ45" s="106"/>
      <c r="AR45" s="106" t="s">
        <v>242</v>
      </c>
      <c r="AS45" s="106"/>
      <c r="AT45" s="106"/>
      <c r="AU45" s="107" t="s">
        <v>240</v>
      </c>
      <c r="AV45" s="105" t="s">
        <v>259</v>
      </c>
      <c r="AW45" s="106" t="s">
        <v>241</v>
      </c>
      <c r="AX45" s="106" t="s">
        <v>241</v>
      </c>
      <c r="AY45" s="106"/>
      <c r="AZ45" s="106" t="s">
        <v>241</v>
      </c>
      <c r="BA45" s="106" t="s">
        <v>242</v>
      </c>
      <c r="BB45" s="107" t="s">
        <v>242</v>
      </c>
      <c r="BC45" s="105"/>
      <c r="BD45" s="106"/>
      <c r="BE45" s="108"/>
      <c r="BF45" s="283"/>
      <c r="BG45" s="284"/>
      <c r="BH45" s="285"/>
      <c r="BI45" s="286"/>
      <c r="BJ45" s="287"/>
      <c r="BK45" s="288"/>
      <c r="BL45" s="288"/>
      <c r="BM45" s="288"/>
      <c r="BN45" s="289"/>
    </row>
    <row r="46" spans="2:66" ht="20.25" customHeight="1" x14ac:dyDescent="0.4">
      <c r="B46" s="297"/>
      <c r="C46" s="299"/>
      <c r="D46" s="302"/>
      <c r="E46" s="223"/>
      <c r="F46" s="301"/>
      <c r="G46" s="305"/>
      <c r="H46" s="306"/>
      <c r="I46" s="163"/>
      <c r="J46" s="164" t="str">
        <f>G45</f>
        <v>介護職員</v>
      </c>
      <c r="K46" s="163"/>
      <c r="L46" s="164" t="str">
        <f>M45</f>
        <v>A</v>
      </c>
      <c r="M46" s="309"/>
      <c r="N46" s="310"/>
      <c r="O46" s="313"/>
      <c r="P46" s="314"/>
      <c r="Q46" s="314"/>
      <c r="R46" s="306"/>
      <c r="S46" s="280"/>
      <c r="T46" s="281"/>
      <c r="U46" s="281"/>
      <c r="V46" s="281"/>
      <c r="W46" s="282"/>
      <c r="X46" s="196" t="s">
        <v>246</v>
      </c>
      <c r="Y46" s="120"/>
      <c r="Z46" s="197"/>
      <c r="AA46" s="173">
        <f>IF(AA45="","",VLOOKUP(AA45,'【様式４－２】記載例'!$C$7:$L$48,10,FALSE))</f>
        <v>8</v>
      </c>
      <c r="AB46" s="174">
        <f>IF(AB45="","",VLOOKUP(AB45,'【様式４－２】記載例'!$C$7:$L$48,10,FALSE))</f>
        <v>8</v>
      </c>
      <c r="AC46" s="174" t="str">
        <f>IF(AC45="","",VLOOKUP(AC45,'【様式４－２】記載例'!$C$7:$L$48,10,FALSE))</f>
        <v/>
      </c>
      <c r="AD46" s="174" t="str">
        <f>IF(AD45="","",VLOOKUP(AD45,'【様式４－２】記載例'!$C$7:$L$48,10,FALSE))</f>
        <v/>
      </c>
      <c r="AE46" s="174">
        <f>IF(AE45="","",VLOOKUP(AE45,'【様式４－２】記載例'!$C$7:$L$48,10,FALSE))</f>
        <v>8</v>
      </c>
      <c r="AF46" s="174">
        <f>IF(AF45="","",VLOOKUP(AF45,'【様式４－２】記載例'!$C$7:$L$48,10,FALSE))</f>
        <v>8</v>
      </c>
      <c r="AG46" s="175">
        <f>IF(AG45="","",VLOOKUP(AG45,'【様式４－２】記載例'!$C$7:$L$48,10,FALSE))</f>
        <v>7.9999999999999982</v>
      </c>
      <c r="AH46" s="173">
        <f>IF(AH45="","",VLOOKUP(AH45,'【様式４－２】記載例'!$C$7:$L$48,10,FALSE))</f>
        <v>7.9999999999999982</v>
      </c>
      <c r="AI46" s="174" t="str">
        <f>IF(AI45="","",VLOOKUP(AI45,'【様式４－２】記載例'!$C$7:$L$48,10,FALSE))</f>
        <v/>
      </c>
      <c r="AJ46" s="174">
        <f>IF(AJ45="","",VLOOKUP(AJ45,'【様式４－２】記載例'!$C$7:$L$48,10,FALSE))</f>
        <v>8</v>
      </c>
      <c r="AK46" s="174">
        <f>IF(AK45="","",VLOOKUP(AK45,'【様式４－２】記載例'!$C$7:$L$48,10,FALSE))</f>
        <v>8</v>
      </c>
      <c r="AL46" s="174" t="str">
        <f>IF(AL45="","",VLOOKUP(AL45,'【様式４－２】記載例'!$C$7:$L$48,10,FALSE))</f>
        <v/>
      </c>
      <c r="AM46" s="174">
        <f>IF(AM45="","",VLOOKUP(AM45,'【様式４－２】記載例'!$C$7:$L$48,10,FALSE))</f>
        <v>8</v>
      </c>
      <c r="AN46" s="175">
        <f>IF(AN45="","",VLOOKUP(AN45,'【様式４－２】記載例'!$C$7:$L$48,10,FALSE))</f>
        <v>8</v>
      </c>
      <c r="AO46" s="173">
        <f>IF(AO45="","",VLOOKUP(AO45,'【様式４－２】記載例'!$C$7:$L$48,10,FALSE))</f>
        <v>7.9999999999999982</v>
      </c>
      <c r="AP46" s="174">
        <f>IF(AP45="","",VLOOKUP(AP45,'【様式４－２】記載例'!$C$7:$L$48,10,FALSE))</f>
        <v>7.9999999999999982</v>
      </c>
      <c r="AQ46" s="174" t="str">
        <f>IF(AQ45="","",VLOOKUP(AQ45,'【様式４－２】記載例'!$C$7:$L$48,10,FALSE))</f>
        <v/>
      </c>
      <c r="AR46" s="174">
        <f>IF(AR45="","",VLOOKUP(AR45,'【様式４－２】記載例'!$C$7:$L$48,10,FALSE))</f>
        <v>8</v>
      </c>
      <c r="AS46" s="174" t="str">
        <f>IF(AS45="","",VLOOKUP(AS45,'【様式４－２】記載例'!$C$7:$L$48,10,FALSE))</f>
        <v/>
      </c>
      <c r="AT46" s="174" t="str">
        <f>IF(AT45="","",VLOOKUP(AT45,'【様式４－２】記載例'!$C$7:$L$48,10,FALSE))</f>
        <v/>
      </c>
      <c r="AU46" s="175">
        <f>IF(AU45="","",VLOOKUP(AU45,'【様式４－２】記載例'!$C$7:$L$48,10,FALSE))</f>
        <v>8</v>
      </c>
      <c r="AV46" s="173">
        <f>IF(AV45="","",VLOOKUP(AV45,'【様式４－２】記載例'!$C$7:$L$48,10,FALSE))</f>
        <v>8</v>
      </c>
      <c r="AW46" s="174">
        <f>IF(AW45="","",VLOOKUP(AW45,'【様式４－２】記載例'!$C$7:$L$48,10,FALSE))</f>
        <v>7.9999999999999982</v>
      </c>
      <c r="AX46" s="174">
        <f>IF(AX45="","",VLOOKUP(AX45,'【様式４－２】記載例'!$C$7:$L$48,10,FALSE))</f>
        <v>7.9999999999999982</v>
      </c>
      <c r="AY46" s="174" t="str">
        <f>IF(AY45="","",VLOOKUP(AY45,'【様式４－２】記載例'!$C$7:$L$48,10,FALSE))</f>
        <v/>
      </c>
      <c r="AZ46" s="174">
        <f>IF(AZ45="","",VLOOKUP(AZ45,'【様式４－２】記載例'!$C$7:$L$48,10,FALSE))</f>
        <v>7.9999999999999982</v>
      </c>
      <c r="BA46" s="174">
        <f>IF(BA45="","",VLOOKUP(BA45,'【様式４－２】記載例'!$C$7:$L$48,10,FALSE))</f>
        <v>8</v>
      </c>
      <c r="BB46" s="175">
        <f>IF(BB45="","",VLOOKUP(BB45,'【様式４－２】記載例'!$C$7:$L$48,10,FALSE))</f>
        <v>8</v>
      </c>
      <c r="BC46" s="173" t="str">
        <f>IF(BC45="","",VLOOKUP(BC45,'【様式４－２】記載例'!$C$7:$L$48,10,FALSE))</f>
        <v/>
      </c>
      <c r="BD46" s="174" t="str">
        <f>IF(BD45="","",VLOOKUP(BD45,'【様式４－２】記載例'!$C$7:$L$48,10,FALSE))</f>
        <v/>
      </c>
      <c r="BE46" s="174" t="str">
        <f>IF(BE45="","",VLOOKUP(BE45,'【様式４－２】記載例'!$C$7:$L$48,10,FALSE))</f>
        <v/>
      </c>
      <c r="BF46" s="293">
        <f>IF($BI$3="４週",SUM(AA46:BB46),IF($BI$3="暦月",SUM(AA46:BE46),""))</f>
        <v>160</v>
      </c>
      <c r="BG46" s="294"/>
      <c r="BH46" s="295">
        <f>IF($BI$3="４週",BF46/4,IF($BI$3="暦月",(BF46/($BI$8/7)),""))</f>
        <v>40</v>
      </c>
      <c r="BI46" s="294"/>
      <c r="BJ46" s="290"/>
      <c r="BK46" s="291"/>
      <c r="BL46" s="291"/>
      <c r="BM46" s="291"/>
      <c r="BN46" s="292"/>
    </row>
    <row r="47" spans="2:66" ht="20.25" customHeight="1" x14ac:dyDescent="0.4">
      <c r="B47" s="296">
        <f>B45+1</f>
        <v>16</v>
      </c>
      <c r="C47" s="298"/>
      <c r="D47" s="300" t="s">
        <v>160</v>
      </c>
      <c r="E47" s="223"/>
      <c r="F47" s="301"/>
      <c r="G47" s="303" t="s">
        <v>104</v>
      </c>
      <c r="H47" s="304"/>
      <c r="I47" s="163"/>
      <c r="J47" s="164"/>
      <c r="K47" s="163"/>
      <c r="L47" s="164"/>
      <c r="M47" s="307" t="s">
        <v>89</v>
      </c>
      <c r="N47" s="308"/>
      <c r="O47" s="311" t="s">
        <v>90</v>
      </c>
      <c r="P47" s="312"/>
      <c r="Q47" s="312"/>
      <c r="R47" s="304"/>
      <c r="S47" s="280" t="s">
        <v>178</v>
      </c>
      <c r="T47" s="281"/>
      <c r="U47" s="281"/>
      <c r="V47" s="281"/>
      <c r="W47" s="282"/>
      <c r="X47" s="195" t="s">
        <v>18</v>
      </c>
      <c r="Y47" s="118"/>
      <c r="Z47" s="119"/>
      <c r="AA47" s="105"/>
      <c r="AB47" s="106" t="s">
        <v>241</v>
      </c>
      <c r="AC47" s="106" t="s">
        <v>242</v>
      </c>
      <c r="AD47" s="106" t="s">
        <v>242</v>
      </c>
      <c r="AE47" s="106"/>
      <c r="AF47" s="106" t="s">
        <v>240</v>
      </c>
      <c r="AG47" s="107" t="s">
        <v>259</v>
      </c>
      <c r="AH47" s="105" t="s">
        <v>242</v>
      </c>
      <c r="AI47" s="106"/>
      <c r="AJ47" s="106" t="s">
        <v>242</v>
      </c>
      <c r="AK47" s="106" t="s">
        <v>242</v>
      </c>
      <c r="AL47" s="106"/>
      <c r="AM47" s="106"/>
      <c r="AN47" s="107" t="s">
        <v>240</v>
      </c>
      <c r="AO47" s="105" t="s">
        <v>259</v>
      </c>
      <c r="AP47" s="106" t="s">
        <v>242</v>
      </c>
      <c r="AQ47" s="106" t="s">
        <v>242</v>
      </c>
      <c r="AR47" s="106" t="s">
        <v>242</v>
      </c>
      <c r="AS47" s="106" t="s">
        <v>241</v>
      </c>
      <c r="AT47" s="106" t="s">
        <v>241</v>
      </c>
      <c r="AU47" s="107"/>
      <c r="AV47" s="105" t="s">
        <v>240</v>
      </c>
      <c r="AW47" s="106" t="s">
        <v>259</v>
      </c>
      <c r="AX47" s="106" t="s">
        <v>241</v>
      </c>
      <c r="AY47" s="106" t="s">
        <v>242</v>
      </c>
      <c r="AZ47" s="106"/>
      <c r="BA47" s="106"/>
      <c r="BB47" s="107" t="s">
        <v>241</v>
      </c>
      <c r="BC47" s="105"/>
      <c r="BD47" s="106"/>
      <c r="BE47" s="108"/>
      <c r="BF47" s="283"/>
      <c r="BG47" s="284"/>
      <c r="BH47" s="285"/>
      <c r="BI47" s="286"/>
      <c r="BJ47" s="287"/>
      <c r="BK47" s="288"/>
      <c r="BL47" s="288"/>
      <c r="BM47" s="288"/>
      <c r="BN47" s="289"/>
    </row>
    <row r="48" spans="2:66" ht="20.25" customHeight="1" x14ac:dyDescent="0.4">
      <c r="B48" s="297"/>
      <c r="C48" s="299"/>
      <c r="D48" s="302"/>
      <c r="E48" s="223"/>
      <c r="F48" s="301"/>
      <c r="G48" s="305"/>
      <c r="H48" s="306"/>
      <c r="I48" s="163"/>
      <c r="J48" s="164" t="str">
        <f>G47</f>
        <v>介護職員</v>
      </c>
      <c r="K48" s="163"/>
      <c r="L48" s="164" t="str">
        <f>M47</f>
        <v>A</v>
      </c>
      <c r="M48" s="309"/>
      <c r="N48" s="310"/>
      <c r="O48" s="313"/>
      <c r="P48" s="314"/>
      <c r="Q48" s="314"/>
      <c r="R48" s="306"/>
      <c r="S48" s="280"/>
      <c r="T48" s="281"/>
      <c r="U48" s="281"/>
      <c r="V48" s="281"/>
      <c r="W48" s="282"/>
      <c r="X48" s="196" t="s">
        <v>246</v>
      </c>
      <c r="Y48" s="120"/>
      <c r="Z48" s="197"/>
      <c r="AA48" s="173" t="str">
        <f>IF(AA47="","",VLOOKUP(AA47,'【様式４－２】記載例'!$C$7:$L$48,10,FALSE))</f>
        <v/>
      </c>
      <c r="AB48" s="174">
        <f>IF(AB47="","",VLOOKUP(AB47,'【様式４－２】記載例'!$C$7:$L$48,10,FALSE))</f>
        <v>7.9999999999999982</v>
      </c>
      <c r="AC48" s="174">
        <f>IF(AC47="","",VLOOKUP(AC47,'【様式４－２】記載例'!$C$7:$L$48,10,FALSE))</f>
        <v>8</v>
      </c>
      <c r="AD48" s="174">
        <f>IF(AD47="","",VLOOKUP(AD47,'【様式４－２】記載例'!$C$7:$L$48,10,FALSE))</f>
        <v>8</v>
      </c>
      <c r="AE48" s="174" t="str">
        <f>IF(AE47="","",VLOOKUP(AE47,'【様式４－２】記載例'!$C$7:$L$48,10,FALSE))</f>
        <v/>
      </c>
      <c r="AF48" s="174">
        <f>IF(AF47="","",VLOOKUP(AF47,'【様式４－２】記載例'!$C$7:$L$48,10,FALSE))</f>
        <v>8</v>
      </c>
      <c r="AG48" s="175">
        <f>IF(AG47="","",VLOOKUP(AG47,'【様式４－２】記載例'!$C$7:$L$48,10,FALSE))</f>
        <v>8</v>
      </c>
      <c r="AH48" s="173">
        <f>IF(AH47="","",VLOOKUP(AH47,'【様式４－２】記載例'!$C$7:$L$48,10,FALSE))</f>
        <v>8</v>
      </c>
      <c r="AI48" s="174" t="str">
        <f>IF(AI47="","",VLOOKUP(AI47,'【様式４－２】記載例'!$C$7:$L$48,10,FALSE))</f>
        <v/>
      </c>
      <c r="AJ48" s="174">
        <f>IF(AJ47="","",VLOOKUP(AJ47,'【様式４－２】記載例'!$C$7:$L$48,10,FALSE))</f>
        <v>8</v>
      </c>
      <c r="AK48" s="174">
        <f>IF(AK47="","",VLOOKUP(AK47,'【様式４－２】記載例'!$C$7:$L$48,10,FALSE))</f>
        <v>8</v>
      </c>
      <c r="AL48" s="174" t="str">
        <f>IF(AL47="","",VLOOKUP(AL47,'【様式４－２】記載例'!$C$7:$L$48,10,FALSE))</f>
        <v/>
      </c>
      <c r="AM48" s="174" t="str">
        <f>IF(AM47="","",VLOOKUP(AM47,'【様式４－２】記載例'!$C$7:$L$48,10,FALSE))</f>
        <v/>
      </c>
      <c r="AN48" s="175">
        <f>IF(AN47="","",VLOOKUP(AN47,'【様式４－２】記載例'!$C$7:$L$48,10,FALSE))</f>
        <v>8</v>
      </c>
      <c r="AO48" s="173">
        <f>IF(AO47="","",VLOOKUP(AO47,'【様式４－２】記載例'!$C$7:$L$48,10,FALSE))</f>
        <v>8</v>
      </c>
      <c r="AP48" s="174">
        <f>IF(AP47="","",VLOOKUP(AP47,'【様式４－２】記載例'!$C$7:$L$48,10,FALSE))</f>
        <v>8</v>
      </c>
      <c r="AQ48" s="174">
        <f>IF(AQ47="","",VLOOKUP(AQ47,'【様式４－２】記載例'!$C$7:$L$48,10,FALSE))</f>
        <v>8</v>
      </c>
      <c r="AR48" s="174">
        <f>IF(AR47="","",VLOOKUP(AR47,'【様式４－２】記載例'!$C$7:$L$48,10,FALSE))</f>
        <v>8</v>
      </c>
      <c r="AS48" s="174">
        <f>IF(AS47="","",VLOOKUP(AS47,'【様式４－２】記載例'!$C$7:$L$48,10,FALSE))</f>
        <v>7.9999999999999982</v>
      </c>
      <c r="AT48" s="174">
        <f>IF(AT47="","",VLOOKUP(AT47,'【様式４－２】記載例'!$C$7:$L$48,10,FALSE))</f>
        <v>7.9999999999999982</v>
      </c>
      <c r="AU48" s="175" t="str">
        <f>IF(AU47="","",VLOOKUP(AU47,'【様式４－２】記載例'!$C$7:$L$48,10,FALSE))</f>
        <v/>
      </c>
      <c r="AV48" s="173">
        <f>IF(AV47="","",VLOOKUP(AV47,'【様式４－２】記載例'!$C$7:$L$48,10,FALSE))</f>
        <v>8</v>
      </c>
      <c r="AW48" s="174">
        <f>IF(AW47="","",VLOOKUP(AW47,'【様式４－２】記載例'!$C$7:$L$48,10,FALSE))</f>
        <v>8</v>
      </c>
      <c r="AX48" s="174">
        <f>IF(AX47="","",VLOOKUP(AX47,'【様式４－２】記載例'!$C$7:$L$48,10,FALSE))</f>
        <v>7.9999999999999982</v>
      </c>
      <c r="AY48" s="174">
        <f>IF(AY47="","",VLOOKUP(AY47,'【様式４－２】記載例'!$C$7:$L$48,10,FALSE))</f>
        <v>8</v>
      </c>
      <c r="AZ48" s="174" t="str">
        <f>IF(AZ47="","",VLOOKUP(AZ47,'【様式４－２】記載例'!$C$7:$L$48,10,FALSE))</f>
        <v/>
      </c>
      <c r="BA48" s="174" t="str">
        <f>IF(BA47="","",VLOOKUP(BA47,'【様式４－２】記載例'!$C$7:$L$48,10,FALSE))</f>
        <v/>
      </c>
      <c r="BB48" s="175">
        <f>IF(BB47="","",VLOOKUP(BB47,'【様式４－２】記載例'!$C$7:$L$48,10,FALSE))</f>
        <v>7.9999999999999982</v>
      </c>
      <c r="BC48" s="173" t="str">
        <f>IF(BC47="","",VLOOKUP(BC47,'【様式４－２】記載例'!$C$7:$L$48,10,FALSE))</f>
        <v/>
      </c>
      <c r="BD48" s="174" t="str">
        <f>IF(BD47="","",VLOOKUP(BD47,'【様式４－２】記載例'!$C$7:$L$48,10,FALSE))</f>
        <v/>
      </c>
      <c r="BE48" s="174" t="str">
        <f>IF(BE47="","",VLOOKUP(BE47,'【様式４－２】記載例'!$C$7:$L$48,10,FALSE))</f>
        <v/>
      </c>
      <c r="BF48" s="293">
        <f>IF($BI$3="４週",SUM(AA48:BB48),IF($BI$3="暦月",SUM(AA48:BE48),""))</f>
        <v>160</v>
      </c>
      <c r="BG48" s="294"/>
      <c r="BH48" s="295">
        <f>IF($BI$3="４週",BF48/4,IF($BI$3="暦月",(BF48/($BI$8/7)),""))</f>
        <v>40</v>
      </c>
      <c r="BI48" s="294"/>
      <c r="BJ48" s="290"/>
      <c r="BK48" s="291"/>
      <c r="BL48" s="291"/>
      <c r="BM48" s="291"/>
      <c r="BN48" s="292"/>
    </row>
    <row r="49" spans="2:66" ht="20.25" customHeight="1" x14ac:dyDescent="0.4">
      <c r="B49" s="296">
        <f>B47+1</f>
        <v>17</v>
      </c>
      <c r="C49" s="298"/>
      <c r="D49" s="300" t="s">
        <v>160</v>
      </c>
      <c r="E49" s="223"/>
      <c r="F49" s="301"/>
      <c r="G49" s="303" t="s">
        <v>104</v>
      </c>
      <c r="H49" s="304"/>
      <c r="I49" s="163"/>
      <c r="J49" s="164"/>
      <c r="K49" s="163"/>
      <c r="L49" s="164"/>
      <c r="M49" s="307" t="s">
        <v>89</v>
      </c>
      <c r="N49" s="308"/>
      <c r="O49" s="311" t="s">
        <v>90</v>
      </c>
      <c r="P49" s="312"/>
      <c r="Q49" s="312"/>
      <c r="R49" s="304"/>
      <c r="S49" s="280" t="s">
        <v>179</v>
      </c>
      <c r="T49" s="281"/>
      <c r="U49" s="281"/>
      <c r="V49" s="281"/>
      <c r="W49" s="282"/>
      <c r="X49" s="195" t="s">
        <v>18</v>
      </c>
      <c r="Y49" s="118"/>
      <c r="Z49" s="119"/>
      <c r="AA49" s="105" t="s">
        <v>241</v>
      </c>
      <c r="AB49" s="106"/>
      <c r="AC49" s="106" t="s">
        <v>241</v>
      </c>
      <c r="AD49" s="106"/>
      <c r="AE49" s="106" t="s">
        <v>242</v>
      </c>
      <c r="AF49" s="106"/>
      <c r="AG49" s="107" t="s">
        <v>240</v>
      </c>
      <c r="AH49" s="105" t="s">
        <v>259</v>
      </c>
      <c r="AI49" s="106" t="s">
        <v>242</v>
      </c>
      <c r="AJ49" s="106" t="s">
        <v>242</v>
      </c>
      <c r="AK49" s="106" t="s">
        <v>241</v>
      </c>
      <c r="AL49" s="106" t="s">
        <v>241</v>
      </c>
      <c r="AM49" s="106"/>
      <c r="AN49" s="107" t="s">
        <v>242</v>
      </c>
      <c r="AO49" s="105" t="s">
        <v>240</v>
      </c>
      <c r="AP49" s="106" t="s">
        <v>259</v>
      </c>
      <c r="AQ49" s="106" t="s">
        <v>241</v>
      </c>
      <c r="AR49" s="106"/>
      <c r="AS49" s="106" t="s">
        <v>242</v>
      </c>
      <c r="AT49" s="106" t="s">
        <v>242</v>
      </c>
      <c r="AU49" s="107"/>
      <c r="AV49" s="105"/>
      <c r="AW49" s="106" t="s">
        <v>240</v>
      </c>
      <c r="AX49" s="106" t="s">
        <v>259</v>
      </c>
      <c r="AY49" s="106" t="s">
        <v>241</v>
      </c>
      <c r="AZ49" s="106" t="s">
        <v>242</v>
      </c>
      <c r="BA49" s="106" t="s">
        <v>242</v>
      </c>
      <c r="BB49" s="107"/>
      <c r="BC49" s="105"/>
      <c r="BD49" s="106"/>
      <c r="BE49" s="108"/>
      <c r="BF49" s="283"/>
      <c r="BG49" s="284"/>
      <c r="BH49" s="285"/>
      <c r="BI49" s="286"/>
      <c r="BJ49" s="287"/>
      <c r="BK49" s="288"/>
      <c r="BL49" s="288"/>
      <c r="BM49" s="288"/>
      <c r="BN49" s="289"/>
    </row>
    <row r="50" spans="2:66" ht="20.25" customHeight="1" x14ac:dyDescent="0.4">
      <c r="B50" s="297"/>
      <c r="C50" s="299"/>
      <c r="D50" s="302"/>
      <c r="E50" s="223"/>
      <c r="F50" s="301"/>
      <c r="G50" s="305"/>
      <c r="H50" s="306"/>
      <c r="I50" s="163"/>
      <c r="J50" s="164" t="str">
        <f>G49</f>
        <v>介護職員</v>
      </c>
      <c r="K50" s="163"/>
      <c r="L50" s="164" t="str">
        <f>M49</f>
        <v>A</v>
      </c>
      <c r="M50" s="309"/>
      <c r="N50" s="310"/>
      <c r="O50" s="313"/>
      <c r="P50" s="314"/>
      <c r="Q50" s="314"/>
      <c r="R50" s="306"/>
      <c r="S50" s="280"/>
      <c r="T50" s="281"/>
      <c r="U50" s="281"/>
      <c r="V50" s="281"/>
      <c r="W50" s="282"/>
      <c r="X50" s="196" t="s">
        <v>246</v>
      </c>
      <c r="Y50" s="120"/>
      <c r="Z50" s="197"/>
      <c r="AA50" s="173">
        <f>IF(AA49="","",VLOOKUP(AA49,'【様式４－２】記載例'!$C$7:$L$48,10,FALSE))</f>
        <v>7.9999999999999982</v>
      </c>
      <c r="AB50" s="174" t="str">
        <f>IF(AB49="","",VLOOKUP(AB49,'【様式４－２】記載例'!$C$7:$L$48,10,FALSE))</f>
        <v/>
      </c>
      <c r="AC50" s="174">
        <f>IF(AC49="","",VLOOKUP(AC49,'【様式４－２】記載例'!$C$7:$L$48,10,FALSE))</f>
        <v>7.9999999999999982</v>
      </c>
      <c r="AD50" s="174" t="str">
        <f>IF(AD49="","",VLOOKUP(AD49,'【様式４－２】記載例'!$C$7:$L$48,10,FALSE))</f>
        <v/>
      </c>
      <c r="AE50" s="174">
        <f>IF(AE49="","",VLOOKUP(AE49,'【様式４－２】記載例'!$C$7:$L$48,10,FALSE))</f>
        <v>8</v>
      </c>
      <c r="AF50" s="174" t="str">
        <f>IF(AF49="","",VLOOKUP(AF49,'【様式４－２】記載例'!$C$7:$L$48,10,FALSE))</f>
        <v/>
      </c>
      <c r="AG50" s="175">
        <f>IF(AG49="","",VLOOKUP(AG49,'【様式４－２】記載例'!$C$7:$L$48,10,FALSE))</f>
        <v>8</v>
      </c>
      <c r="AH50" s="173">
        <f>IF(AH49="","",VLOOKUP(AH49,'【様式４－２】記載例'!$C$7:$L$48,10,FALSE))</f>
        <v>8</v>
      </c>
      <c r="AI50" s="174">
        <f>IF(AI49="","",VLOOKUP(AI49,'【様式４－２】記載例'!$C$7:$L$48,10,FALSE))</f>
        <v>8</v>
      </c>
      <c r="AJ50" s="174">
        <f>IF(AJ49="","",VLOOKUP(AJ49,'【様式４－２】記載例'!$C$7:$L$48,10,FALSE))</f>
        <v>8</v>
      </c>
      <c r="AK50" s="174">
        <f>IF(AK49="","",VLOOKUP(AK49,'【様式４－２】記載例'!$C$7:$L$48,10,FALSE))</f>
        <v>7.9999999999999982</v>
      </c>
      <c r="AL50" s="174">
        <f>IF(AL49="","",VLOOKUP(AL49,'【様式４－２】記載例'!$C$7:$L$48,10,FALSE))</f>
        <v>7.9999999999999982</v>
      </c>
      <c r="AM50" s="174" t="str">
        <f>IF(AM49="","",VLOOKUP(AM49,'【様式４－２】記載例'!$C$7:$L$48,10,FALSE))</f>
        <v/>
      </c>
      <c r="AN50" s="175">
        <f>IF(AN49="","",VLOOKUP(AN49,'【様式４－２】記載例'!$C$7:$L$48,10,FALSE))</f>
        <v>8</v>
      </c>
      <c r="AO50" s="173">
        <f>IF(AO49="","",VLOOKUP(AO49,'【様式４－２】記載例'!$C$7:$L$48,10,FALSE))</f>
        <v>8</v>
      </c>
      <c r="AP50" s="174">
        <f>IF(AP49="","",VLOOKUP(AP49,'【様式４－２】記載例'!$C$7:$L$48,10,FALSE))</f>
        <v>8</v>
      </c>
      <c r="AQ50" s="174">
        <f>IF(AQ49="","",VLOOKUP(AQ49,'【様式４－２】記載例'!$C$7:$L$48,10,FALSE))</f>
        <v>7.9999999999999982</v>
      </c>
      <c r="AR50" s="174" t="str">
        <f>IF(AR49="","",VLOOKUP(AR49,'【様式４－２】記載例'!$C$7:$L$48,10,FALSE))</f>
        <v/>
      </c>
      <c r="AS50" s="174">
        <f>IF(AS49="","",VLOOKUP(AS49,'【様式４－２】記載例'!$C$7:$L$48,10,FALSE))</f>
        <v>8</v>
      </c>
      <c r="AT50" s="174">
        <f>IF(AT49="","",VLOOKUP(AT49,'【様式４－２】記載例'!$C$7:$L$48,10,FALSE))</f>
        <v>8</v>
      </c>
      <c r="AU50" s="175" t="str">
        <f>IF(AU49="","",VLOOKUP(AU49,'【様式４－２】記載例'!$C$7:$L$48,10,FALSE))</f>
        <v/>
      </c>
      <c r="AV50" s="173" t="str">
        <f>IF(AV49="","",VLOOKUP(AV49,'【様式４－２】記載例'!$C$7:$L$48,10,FALSE))</f>
        <v/>
      </c>
      <c r="AW50" s="174">
        <f>IF(AW49="","",VLOOKUP(AW49,'【様式４－２】記載例'!$C$7:$L$48,10,FALSE))</f>
        <v>8</v>
      </c>
      <c r="AX50" s="174">
        <f>IF(AX49="","",VLOOKUP(AX49,'【様式４－２】記載例'!$C$7:$L$48,10,FALSE))</f>
        <v>8</v>
      </c>
      <c r="AY50" s="174">
        <f>IF(AY49="","",VLOOKUP(AY49,'【様式４－２】記載例'!$C$7:$L$48,10,FALSE))</f>
        <v>7.9999999999999982</v>
      </c>
      <c r="AZ50" s="174">
        <f>IF(AZ49="","",VLOOKUP(AZ49,'【様式４－２】記載例'!$C$7:$L$48,10,FALSE))</f>
        <v>8</v>
      </c>
      <c r="BA50" s="174">
        <f>IF(BA49="","",VLOOKUP(BA49,'【様式４－２】記載例'!$C$7:$L$48,10,FALSE))</f>
        <v>8</v>
      </c>
      <c r="BB50" s="175" t="str">
        <f>IF(BB49="","",VLOOKUP(BB49,'【様式４－２】記載例'!$C$7:$L$48,10,FALSE))</f>
        <v/>
      </c>
      <c r="BC50" s="173" t="str">
        <f>IF(BC49="","",VLOOKUP(BC49,'【様式４－２】記載例'!$C$7:$L$48,10,FALSE))</f>
        <v/>
      </c>
      <c r="BD50" s="174" t="str">
        <f>IF(BD49="","",VLOOKUP(BD49,'【様式４－２】記載例'!$C$7:$L$48,10,FALSE))</f>
        <v/>
      </c>
      <c r="BE50" s="174" t="str">
        <f>IF(BE49="","",VLOOKUP(BE49,'【様式４－２】記載例'!$C$7:$L$48,10,FALSE))</f>
        <v/>
      </c>
      <c r="BF50" s="293">
        <f>IF($BI$3="４週",SUM(AA50:BB50),IF($BI$3="暦月",SUM(AA50:BE50),""))</f>
        <v>160</v>
      </c>
      <c r="BG50" s="294"/>
      <c r="BH50" s="295">
        <f>IF($BI$3="４週",BF50/4,IF($BI$3="暦月",(BF50/($BI$8/7)),""))</f>
        <v>40</v>
      </c>
      <c r="BI50" s="294"/>
      <c r="BJ50" s="290"/>
      <c r="BK50" s="291"/>
      <c r="BL50" s="291"/>
      <c r="BM50" s="291"/>
      <c r="BN50" s="292"/>
    </row>
    <row r="51" spans="2:66" ht="20.25" customHeight="1" x14ac:dyDescent="0.4">
      <c r="B51" s="296">
        <f>B49+1</f>
        <v>18</v>
      </c>
      <c r="C51" s="298"/>
      <c r="D51" s="300" t="s">
        <v>165</v>
      </c>
      <c r="E51" s="223"/>
      <c r="F51" s="301"/>
      <c r="G51" s="303" t="s">
        <v>104</v>
      </c>
      <c r="H51" s="304"/>
      <c r="I51" s="163"/>
      <c r="J51" s="164"/>
      <c r="K51" s="163"/>
      <c r="L51" s="164"/>
      <c r="M51" s="307" t="s">
        <v>89</v>
      </c>
      <c r="N51" s="308"/>
      <c r="O51" s="311" t="s">
        <v>90</v>
      </c>
      <c r="P51" s="312"/>
      <c r="Q51" s="312"/>
      <c r="R51" s="304"/>
      <c r="S51" s="280" t="s">
        <v>180</v>
      </c>
      <c r="T51" s="281"/>
      <c r="U51" s="281"/>
      <c r="V51" s="281"/>
      <c r="W51" s="282"/>
      <c r="X51" s="195" t="s">
        <v>18</v>
      </c>
      <c r="Y51" s="118"/>
      <c r="Z51" s="119"/>
      <c r="AA51" s="105" t="s">
        <v>288</v>
      </c>
      <c r="AB51" s="106"/>
      <c r="AC51" s="106" t="s">
        <v>242</v>
      </c>
      <c r="AD51" s="106" t="s">
        <v>241</v>
      </c>
      <c r="AE51" s="106" t="s">
        <v>241</v>
      </c>
      <c r="AF51" s="106" t="s">
        <v>241</v>
      </c>
      <c r="AG51" s="107"/>
      <c r="AH51" s="105" t="s">
        <v>240</v>
      </c>
      <c r="AI51" s="106" t="s">
        <v>259</v>
      </c>
      <c r="AJ51" s="106" t="s">
        <v>241</v>
      </c>
      <c r="AK51" s="106"/>
      <c r="AL51" s="106" t="s">
        <v>242</v>
      </c>
      <c r="AM51" s="106" t="s">
        <v>242</v>
      </c>
      <c r="AN51" s="107"/>
      <c r="AO51" s="105"/>
      <c r="AP51" s="106" t="s">
        <v>240</v>
      </c>
      <c r="AQ51" s="106" t="s">
        <v>259</v>
      </c>
      <c r="AR51" s="106" t="s">
        <v>241</v>
      </c>
      <c r="AS51" s="106"/>
      <c r="AT51" s="106" t="s">
        <v>242</v>
      </c>
      <c r="AU51" s="107" t="s">
        <v>242</v>
      </c>
      <c r="AV51" s="105" t="s">
        <v>242</v>
      </c>
      <c r="AW51" s="106"/>
      <c r="AX51" s="106" t="s">
        <v>240</v>
      </c>
      <c r="AY51" s="106" t="s">
        <v>259</v>
      </c>
      <c r="AZ51" s="106" t="s">
        <v>241</v>
      </c>
      <c r="BA51" s="106"/>
      <c r="BB51" s="107" t="s">
        <v>242</v>
      </c>
      <c r="BC51" s="105"/>
      <c r="BD51" s="106"/>
      <c r="BE51" s="108"/>
      <c r="BF51" s="283"/>
      <c r="BG51" s="284"/>
      <c r="BH51" s="285"/>
      <c r="BI51" s="286"/>
      <c r="BJ51" s="287"/>
      <c r="BK51" s="288"/>
      <c r="BL51" s="288"/>
      <c r="BM51" s="288"/>
      <c r="BN51" s="289"/>
    </row>
    <row r="52" spans="2:66" ht="20.25" customHeight="1" x14ac:dyDescent="0.4">
      <c r="B52" s="297"/>
      <c r="C52" s="299"/>
      <c r="D52" s="302"/>
      <c r="E52" s="223"/>
      <c r="F52" s="301"/>
      <c r="G52" s="305"/>
      <c r="H52" s="306"/>
      <c r="I52" s="163"/>
      <c r="J52" s="164" t="str">
        <f>G51</f>
        <v>介護職員</v>
      </c>
      <c r="K52" s="163"/>
      <c r="L52" s="164" t="str">
        <f>M51</f>
        <v>A</v>
      </c>
      <c r="M52" s="309"/>
      <c r="N52" s="310"/>
      <c r="O52" s="313"/>
      <c r="P52" s="314"/>
      <c r="Q52" s="314"/>
      <c r="R52" s="306"/>
      <c r="S52" s="280"/>
      <c r="T52" s="281"/>
      <c r="U52" s="281"/>
      <c r="V52" s="281"/>
      <c r="W52" s="282"/>
      <c r="X52" s="196" t="s">
        <v>246</v>
      </c>
      <c r="Y52" s="120"/>
      <c r="Z52" s="197"/>
      <c r="AA52" s="173">
        <f>IF(AA51="","",VLOOKUP(AA51,'【様式４－２】記載例'!$C$7:$L$48,10,FALSE))</f>
        <v>8</v>
      </c>
      <c r="AB52" s="174" t="str">
        <f>IF(AB51="","",VLOOKUP(AB51,'【様式４－２】記載例'!$C$7:$L$48,10,FALSE))</f>
        <v/>
      </c>
      <c r="AC52" s="174">
        <f>IF(AC51="","",VLOOKUP(AC51,'【様式４－２】記載例'!$C$7:$L$48,10,FALSE))</f>
        <v>8</v>
      </c>
      <c r="AD52" s="174">
        <f>IF(AD51="","",VLOOKUP(AD51,'【様式４－２】記載例'!$C$7:$L$48,10,FALSE))</f>
        <v>7.9999999999999982</v>
      </c>
      <c r="AE52" s="174">
        <f>IF(AE51="","",VLOOKUP(AE51,'【様式４－２】記載例'!$C$7:$L$48,10,FALSE))</f>
        <v>7.9999999999999982</v>
      </c>
      <c r="AF52" s="174">
        <f>IF(AF51="","",VLOOKUP(AF51,'【様式４－２】記載例'!$C$7:$L$48,10,FALSE))</f>
        <v>7.9999999999999982</v>
      </c>
      <c r="AG52" s="175" t="str">
        <f>IF(AG51="","",VLOOKUP(AG51,'【様式４－２】記載例'!$C$7:$L$48,10,FALSE))</f>
        <v/>
      </c>
      <c r="AH52" s="173">
        <f>IF(AH51="","",VLOOKUP(AH51,'【様式４－２】記載例'!$C$7:$L$48,10,FALSE))</f>
        <v>8</v>
      </c>
      <c r="AI52" s="174">
        <f>IF(AI51="","",VLOOKUP(AI51,'【様式４－２】記載例'!$C$7:$L$48,10,FALSE))</f>
        <v>8</v>
      </c>
      <c r="AJ52" s="174">
        <f>IF(AJ51="","",VLOOKUP(AJ51,'【様式４－２】記載例'!$C$7:$L$48,10,FALSE))</f>
        <v>7.9999999999999982</v>
      </c>
      <c r="AK52" s="174" t="str">
        <f>IF(AK51="","",VLOOKUP(AK51,'【様式４－２】記載例'!$C$7:$L$48,10,FALSE))</f>
        <v/>
      </c>
      <c r="AL52" s="174">
        <f>IF(AL51="","",VLOOKUP(AL51,'【様式４－２】記載例'!$C$7:$L$48,10,FALSE))</f>
        <v>8</v>
      </c>
      <c r="AM52" s="174">
        <f>IF(AM51="","",VLOOKUP(AM51,'【様式４－２】記載例'!$C$7:$L$48,10,FALSE))</f>
        <v>8</v>
      </c>
      <c r="AN52" s="175" t="str">
        <f>IF(AN51="","",VLOOKUP(AN51,'【様式４－２】記載例'!$C$7:$L$48,10,FALSE))</f>
        <v/>
      </c>
      <c r="AO52" s="173" t="str">
        <f>IF(AO51="","",VLOOKUP(AO51,'【様式４－２】記載例'!$C$7:$L$48,10,FALSE))</f>
        <v/>
      </c>
      <c r="AP52" s="174">
        <f>IF(AP51="","",VLOOKUP(AP51,'【様式４－２】記載例'!$C$7:$L$48,10,FALSE))</f>
        <v>8</v>
      </c>
      <c r="AQ52" s="174">
        <f>IF(AQ51="","",VLOOKUP(AQ51,'【様式４－２】記載例'!$C$7:$L$48,10,FALSE))</f>
        <v>8</v>
      </c>
      <c r="AR52" s="174">
        <f>IF(AR51="","",VLOOKUP(AR51,'【様式４－２】記載例'!$C$7:$L$48,10,FALSE))</f>
        <v>7.9999999999999982</v>
      </c>
      <c r="AS52" s="174" t="str">
        <f>IF(AS51="","",VLOOKUP(AS51,'【様式４－２】記載例'!$C$7:$L$48,10,FALSE))</f>
        <v/>
      </c>
      <c r="AT52" s="174">
        <f>IF(AT51="","",VLOOKUP(AT51,'【様式４－２】記載例'!$C$7:$L$48,10,FALSE))</f>
        <v>8</v>
      </c>
      <c r="AU52" s="175">
        <f>IF(AU51="","",VLOOKUP(AU51,'【様式４－２】記載例'!$C$7:$L$48,10,FALSE))</f>
        <v>8</v>
      </c>
      <c r="AV52" s="173">
        <f>IF(AV51="","",VLOOKUP(AV51,'【様式４－２】記載例'!$C$7:$L$48,10,FALSE))</f>
        <v>8</v>
      </c>
      <c r="AW52" s="174" t="str">
        <f>IF(AW51="","",VLOOKUP(AW51,'【様式４－２】記載例'!$C$7:$L$48,10,FALSE))</f>
        <v/>
      </c>
      <c r="AX52" s="174">
        <f>IF(AX51="","",VLOOKUP(AX51,'【様式４－２】記載例'!$C$7:$L$48,10,FALSE))</f>
        <v>8</v>
      </c>
      <c r="AY52" s="174">
        <f>IF(AY51="","",VLOOKUP(AY51,'【様式４－２】記載例'!$C$7:$L$48,10,FALSE))</f>
        <v>8</v>
      </c>
      <c r="AZ52" s="174">
        <f>IF(AZ51="","",VLOOKUP(AZ51,'【様式４－２】記載例'!$C$7:$L$48,10,FALSE))</f>
        <v>7.9999999999999982</v>
      </c>
      <c r="BA52" s="174" t="str">
        <f>IF(BA51="","",VLOOKUP(BA51,'【様式４－２】記載例'!$C$7:$L$48,10,FALSE))</f>
        <v/>
      </c>
      <c r="BB52" s="175">
        <f>IF(BB51="","",VLOOKUP(BB51,'【様式４－２】記載例'!$C$7:$L$48,10,FALSE))</f>
        <v>8</v>
      </c>
      <c r="BC52" s="173" t="str">
        <f>IF(BC51="","",VLOOKUP(BC51,'【様式４－２】記載例'!$C$7:$L$48,10,FALSE))</f>
        <v/>
      </c>
      <c r="BD52" s="174" t="str">
        <f>IF(BD51="","",VLOOKUP(BD51,'【様式４－２】記載例'!$C$7:$L$48,10,FALSE))</f>
        <v/>
      </c>
      <c r="BE52" s="174" t="str">
        <f>IF(BE51="","",VLOOKUP(BE51,'【様式４－２】記載例'!$C$7:$L$48,10,FALSE))</f>
        <v/>
      </c>
      <c r="BF52" s="293">
        <f>IF($BI$3="４週",SUM(AA52:BB52),IF($BI$3="暦月",SUM(AA52:BE52),""))</f>
        <v>160</v>
      </c>
      <c r="BG52" s="294"/>
      <c r="BH52" s="295">
        <f>IF($BI$3="４週",BF52/4,IF($BI$3="暦月",(BF52/($BI$8/7)),""))</f>
        <v>40</v>
      </c>
      <c r="BI52" s="294"/>
      <c r="BJ52" s="290"/>
      <c r="BK52" s="291"/>
      <c r="BL52" s="291"/>
      <c r="BM52" s="291"/>
      <c r="BN52" s="292"/>
    </row>
    <row r="53" spans="2:66" ht="20.25" customHeight="1" x14ac:dyDescent="0.4">
      <c r="B53" s="296">
        <f>B51+1</f>
        <v>19</v>
      </c>
      <c r="C53" s="298"/>
      <c r="D53" s="300" t="s">
        <v>160</v>
      </c>
      <c r="E53" s="223"/>
      <c r="F53" s="301"/>
      <c r="G53" s="303" t="s">
        <v>104</v>
      </c>
      <c r="H53" s="304"/>
      <c r="I53" s="165"/>
      <c r="J53" s="166"/>
      <c r="K53" s="165"/>
      <c r="L53" s="166"/>
      <c r="M53" s="307" t="s">
        <v>100</v>
      </c>
      <c r="N53" s="308"/>
      <c r="O53" s="311" t="s">
        <v>90</v>
      </c>
      <c r="P53" s="312"/>
      <c r="Q53" s="312"/>
      <c r="R53" s="304"/>
      <c r="S53" s="280" t="s">
        <v>181</v>
      </c>
      <c r="T53" s="281"/>
      <c r="U53" s="281"/>
      <c r="V53" s="281"/>
      <c r="W53" s="282"/>
      <c r="X53" s="115" t="s">
        <v>18</v>
      </c>
      <c r="Y53" s="116"/>
      <c r="Z53" s="117"/>
      <c r="AA53" s="105" t="s">
        <v>242</v>
      </c>
      <c r="AB53" s="106"/>
      <c r="AC53" s="106"/>
      <c r="AD53" s="106" t="s">
        <v>242</v>
      </c>
      <c r="AE53" s="106"/>
      <c r="AF53" s="106" t="s">
        <v>242</v>
      </c>
      <c r="AG53" s="107" t="s">
        <v>242</v>
      </c>
      <c r="AH53" s="105"/>
      <c r="AI53" s="106" t="s">
        <v>242</v>
      </c>
      <c r="AJ53" s="106"/>
      <c r="AK53" s="106"/>
      <c r="AL53" s="106" t="s">
        <v>242</v>
      </c>
      <c r="AM53" s="106" t="s">
        <v>241</v>
      </c>
      <c r="AN53" s="107" t="s">
        <v>241</v>
      </c>
      <c r="AO53" s="105" t="s">
        <v>242</v>
      </c>
      <c r="AP53" s="106"/>
      <c r="AQ53" s="106" t="s">
        <v>242</v>
      </c>
      <c r="AR53" s="106"/>
      <c r="AS53" s="106" t="s">
        <v>242</v>
      </c>
      <c r="AT53" s="106"/>
      <c r="AU53" s="107" t="s">
        <v>241</v>
      </c>
      <c r="AV53" s="105" t="s">
        <v>241</v>
      </c>
      <c r="AW53" s="106" t="s">
        <v>242</v>
      </c>
      <c r="AX53" s="106"/>
      <c r="AY53" s="106" t="s">
        <v>242</v>
      </c>
      <c r="AZ53" s="106"/>
      <c r="BA53" s="106" t="s">
        <v>241</v>
      </c>
      <c r="BB53" s="107"/>
      <c r="BC53" s="105"/>
      <c r="BD53" s="106"/>
      <c r="BE53" s="108"/>
      <c r="BF53" s="283"/>
      <c r="BG53" s="284"/>
      <c r="BH53" s="285"/>
      <c r="BI53" s="286"/>
      <c r="BJ53" s="287"/>
      <c r="BK53" s="288"/>
      <c r="BL53" s="288"/>
      <c r="BM53" s="288"/>
      <c r="BN53" s="289"/>
    </row>
    <row r="54" spans="2:66" ht="20.25" customHeight="1" x14ac:dyDescent="0.4">
      <c r="B54" s="297"/>
      <c r="C54" s="299"/>
      <c r="D54" s="302"/>
      <c r="E54" s="223"/>
      <c r="F54" s="301"/>
      <c r="G54" s="305"/>
      <c r="H54" s="306"/>
      <c r="I54" s="163"/>
      <c r="J54" s="164" t="str">
        <f>G53</f>
        <v>介護職員</v>
      </c>
      <c r="K54" s="163"/>
      <c r="L54" s="164" t="str">
        <f>M53</f>
        <v>C</v>
      </c>
      <c r="M54" s="309"/>
      <c r="N54" s="310"/>
      <c r="O54" s="313"/>
      <c r="P54" s="314"/>
      <c r="Q54" s="314"/>
      <c r="R54" s="306"/>
      <c r="S54" s="280"/>
      <c r="T54" s="281"/>
      <c r="U54" s="281"/>
      <c r="V54" s="281"/>
      <c r="W54" s="282"/>
      <c r="X54" s="196" t="s">
        <v>246</v>
      </c>
      <c r="Y54" s="113"/>
      <c r="Z54" s="114"/>
      <c r="AA54" s="173">
        <f>IF(AA53="","",VLOOKUP(AA53,'【様式４－２】記載例'!$C$7:$L$48,10,FALSE))</f>
        <v>8</v>
      </c>
      <c r="AB54" s="174" t="str">
        <f>IF(AB53="","",VLOOKUP(AB53,'【様式４－２】記載例'!$C$7:$L$48,10,FALSE))</f>
        <v/>
      </c>
      <c r="AC54" s="174" t="str">
        <f>IF(AC53="","",VLOOKUP(AC53,'【様式４－２】記載例'!$C$7:$L$48,10,FALSE))</f>
        <v/>
      </c>
      <c r="AD54" s="174">
        <f>IF(AD53="","",VLOOKUP(AD53,'【様式４－２】記載例'!$C$7:$L$48,10,FALSE))</f>
        <v>8</v>
      </c>
      <c r="AE54" s="174" t="str">
        <f>IF(AE53="","",VLOOKUP(AE53,'【様式４－２】記載例'!$C$7:$L$48,10,FALSE))</f>
        <v/>
      </c>
      <c r="AF54" s="174">
        <f>IF(AF53="","",VLOOKUP(AF53,'【様式４－２】記載例'!$C$7:$L$48,10,FALSE))</f>
        <v>8</v>
      </c>
      <c r="AG54" s="175">
        <f>IF(AG53="","",VLOOKUP(AG53,'【様式４－２】記載例'!$C$7:$L$48,10,FALSE))</f>
        <v>8</v>
      </c>
      <c r="AH54" s="173" t="str">
        <f>IF(AH53="","",VLOOKUP(AH53,'【様式４－２】記載例'!$C$7:$L$48,10,FALSE))</f>
        <v/>
      </c>
      <c r="AI54" s="174">
        <f>IF(AI53="","",VLOOKUP(AI53,'【様式４－２】記載例'!$C$7:$L$48,10,FALSE))</f>
        <v>8</v>
      </c>
      <c r="AJ54" s="174" t="str">
        <f>IF(AJ53="","",VLOOKUP(AJ53,'【様式４－２】記載例'!$C$7:$L$48,10,FALSE))</f>
        <v/>
      </c>
      <c r="AK54" s="174" t="str">
        <f>IF(AK53="","",VLOOKUP(AK53,'【様式４－２】記載例'!$C$7:$L$48,10,FALSE))</f>
        <v/>
      </c>
      <c r="AL54" s="174">
        <f>IF(AL53="","",VLOOKUP(AL53,'【様式４－２】記載例'!$C$7:$L$48,10,FALSE))</f>
        <v>8</v>
      </c>
      <c r="AM54" s="174">
        <f>IF(AM53="","",VLOOKUP(AM53,'【様式４－２】記載例'!$C$7:$L$48,10,FALSE))</f>
        <v>7.9999999999999982</v>
      </c>
      <c r="AN54" s="175">
        <f>IF(AN53="","",VLOOKUP(AN53,'【様式４－２】記載例'!$C$7:$L$48,10,FALSE))</f>
        <v>7.9999999999999982</v>
      </c>
      <c r="AO54" s="173">
        <f>IF(AO53="","",VLOOKUP(AO53,'【様式４－２】記載例'!$C$7:$L$48,10,FALSE))</f>
        <v>8</v>
      </c>
      <c r="AP54" s="174" t="str">
        <f>IF(AP53="","",VLOOKUP(AP53,'【様式４－２】記載例'!$C$7:$L$48,10,FALSE))</f>
        <v/>
      </c>
      <c r="AQ54" s="174">
        <f>IF(AQ53="","",VLOOKUP(AQ53,'【様式４－２】記載例'!$C$7:$L$48,10,FALSE))</f>
        <v>8</v>
      </c>
      <c r="AR54" s="174" t="str">
        <f>IF(AR53="","",VLOOKUP(AR53,'【様式４－２】記載例'!$C$7:$L$48,10,FALSE))</f>
        <v/>
      </c>
      <c r="AS54" s="174">
        <f>IF(AS53="","",VLOOKUP(AS53,'【様式４－２】記載例'!$C$7:$L$48,10,FALSE))</f>
        <v>8</v>
      </c>
      <c r="AT54" s="174" t="str">
        <f>IF(AT53="","",VLOOKUP(AT53,'【様式４－２】記載例'!$C$7:$L$48,10,FALSE))</f>
        <v/>
      </c>
      <c r="AU54" s="175">
        <f>IF(AU53="","",VLOOKUP(AU53,'【様式４－２】記載例'!$C$7:$L$48,10,FALSE))</f>
        <v>7.9999999999999982</v>
      </c>
      <c r="AV54" s="173">
        <f>IF(AV53="","",VLOOKUP(AV53,'【様式４－２】記載例'!$C$7:$L$48,10,FALSE))</f>
        <v>7.9999999999999982</v>
      </c>
      <c r="AW54" s="174">
        <f>IF(AW53="","",VLOOKUP(AW53,'【様式４－２】記載例'!$C$7:$L$48,10,FALSE))</f>
        <v>8</v>
      </c>
      <c r="AX54" s="174" t="str">
        <f>IF(AX53="","",VLOOKUP(AX53,'【様式４－２】記載例'!$C$7:$L$48,10,FALSE))</f>
        <v/>
      </c>
      <c r="AY54" s="174">
        <f>IF(AY53="","",VLOOKUP(AY53,'【様式４－２】記載例'!$C$7:$L$48,10,FALSE))</f>
        <v>8</v>
      </c>
      <c r="AZ54" s="174" t="str">
        <f>IF(AZ53="","",VLOOKUP(AZ53,'【様式４－２】記載例'!$C$7:$L$48,10,FALSE))</f>
        <v/>
      </c>
      <c r="BA54" s="174">
        <f>IF(BA53="","",VLOOKUP(BA53,'【様式４－２】記載例'!$C$7:$L$48,10,FALSE))</f>
        <v>7.9999999999999982</v>
      </c>
      <c r="BB54" s="175" t="str">
        <f>IF(BB53="","",VLOOKUP(BB53,'【様式４－２】記載例'!$C$7:$L$48,10,FALSE))</f>
        <v/>
      </c>
      <c r="BC54" s="173" t="str">
        <f>IF(BC53="","",VLOOKUP(BC53,'【様式４－２】記載例'!$C$7:$L$48,10,FALSE))</f>
        <v/>
      </c>
      <c r="BD54" s="174" t="str">
        <f>IF(BD53="","",VLOOKUP(BD53,'【様式４－２】記載例'!$C$7:$L$48,10,FALSE))</f>
        <v/>
      </c>
      <c r="BE54" s="174" t="str">
        <f>IF(BE53="","",VLOOKUP(BE53,'【様式４－２】記載例'!$C$7:$L$48,10,FALSE))</f>
        <v/>
      </c>
      <c r="BF54" s="293">
        <f>IF($BI$3="４週",SUM(AA54:BB54),IF($BI$3="暦月",SUM(AA54:BE54),""))</f>
        <v>128</v>
      </c>
      <c r="BG54" s="294"/>
      <c r="BH54" s="295">
        <f>IF($BI$3="４週",BF54/4,IF($BI$3="暦月",(BF54/($BI$8/7)),""))</f>
        <v>32</v>
      </c>
      <c r="BI54" s="294"/>
      <c r="BJ54" s="290"/>
      <c r="BK54" s="291"/>
      <c r="BL54" s="291"/>
      <c r="BM54" s="291"/>
      <c r="BN54" s="292"/>
    </row>
    <row r="55" spans="2:66" ht="20.25" customHeight="1" x14ac:dyDescent="0.4">
      <c r="B55" s="296">
        <f>B53+1</f>
        <v>20</v>
      </c>
      <c r="C55" s="298" t="s">
        <v>130</v>
      </c>
      <c r="D55" s="300" t="s">
        <v>163</v>
      </c>
      <c r="E55" s="223"/>
      <c r="F55" s="301"/>
      <c r="G55" s="303" t="s">
        <v>104</v>
      </c>
      <c r="H55" s="304"/>
      <c r="I55" s="165"/>
      <c r="J55" s="166"/>
      <c r="K55" s="165"/>
      <c r="L55" s="166"/>
      <c r="M55" s="307" t="s">
        <v>89</v>
      </c>
      <c r="N55" s="308"/>
      <c r="O55" s="311" t="s">
        <v>19</v>
      </c>
      <c r="P55" s="312"/>
      <c r="Q55" s="312"/>
      <c r="R55" s="304"/>
      <c r="S55" s="280" t="s">
        <v>182</v>
      </c>
      <c r="T55" s="281"/>
      <c r="U55" s="281"/>
      <c r="V55" s="281"/>
      <c r="W55" s="282"/>
      <c r="X55" s="115" t="s">
        <v>18</v>
      </c>
      <c r="Y55" s="116"/>
      <c r="Z55" s="117"/>
      <c r="AA55" s="105" t="s">
        <v>240</v>
      </c>
      <c r="AB55" s="106" t="s">
        <v>259</v>
      </c>
      <c r="AC55" s="106" t="s">
        <v>241</v>
      </c>
      <c r="AD55" s="106" t="s">
        <v>241</v>
      </c>
      <c r="AE55" s="106"/>
      <c r="AF55" s="106" t="s">
        <v>242</v>
      </c>
      <c r="AG55" s="107"/>
      <c r="AH55" s="105"/>
      <c r="AI55" s="106" t="s">
        <v>240</v>
      </c>
      <c r="AJ55" s="106" t="s">
        <v>259</v>
      </c>
      <c r="AK55" s="106" t="s">
        <v>241</v>
      </c>
      <c r="AL55" s="106" t="s">
        <v>241</v>
      </c>
      <c r="AM55" s="106"/>
      <c r="AN55" s="107" t="s">
        <v>242</v>
      </c>
      <c r="AO55" s="105" t="s">
        <v>242</v>
      </c>
      <c r="AP55" s="106"/>
      <c r="AQ55" s="106" t="s">
        <v>240</v>
      </c>
      <c r="AR55" s="106" t="s">
        <v>259</v>
      </c>
      <c r="AS55" s="106" t="s">
        <v>241</v>
      </c>
      <c r="AT55" s="106" t="s">
        <v>241</v>
      </c>
      <c r="AU55" s="107"/>
      <c r="AV55" s="105" t="s">
        <v>242</v>
      </c>
      <c r="AW55" s="106"/>
      <c r="AX55" s="106"/>
      <c r="AY55" s="106" t="s">
        <v>240</v>
      </c>
      <c r="AZ55" s="106" t="s">
        <v>259</v>
      </c>
      <c r="BA55" s="106" t="s">
        <v>241</v>
      </c>
      <c r="BB55" s="107" t="s">
        <v>241</v>
      </c>
      <c r="BC55" s="105"/>
      <c r="BD55" s="106"/>
      <c r="BE55" s="108"/>
      <c r="BF55" s="283"/>
      <c r="BG55" s="284"/>
      <c r="BH55" s="285"/>
      <c r="BI55" s="286"/>
      <c r="BJ55" s="287"/>
      <c r="BK55" s="288"/>
      <c r="BL55" s="288"/>
      <c r="BM55" s="288"/>
      <c r="BN55" s="289"/>
    </row>
    <row r="56" spans="2:66" ht="20.25" customHeight="1" x14ac:dyDescent="0.4">
      <c r="B56" s="297"/>
      <c r="C56" s="299"/>
      <c r="D56" s="302"/>
      <c r="E56" s="223"/>
      <c r="F56" s="301"/>
      <c r="G56" s="305"/>
      <c r="H56" s="306"/>
      <c r="I56" s="163"/>
      <c r="J56" s="164" t="str">
        <f>G55</f>
        <v>介護職員</v>
      </c>
      <c r="K56" s="163"/>
      <c r="L56" s="164" t="str">
        <f>M55</f>
        <v>A</v>
      </c>
      <c r="M56" s="309"/>
      <c r="N56" s="310"/>
      <c r="O56" s="313"/>
      <c r="P56" s="314"/>
      <c r="Q56" s="314"/>
      <c r="R56" s="306"/>
      <c r="S56" s="280"/>
      <c r="T56" s="281"/>
      <c r="U56" s="281"/>
      <c r="V56" s="281"/>
      <c r="W56" s="282"/>
      <c r="X56" s="196" t="s">
        <v>246</v>
      </c>
      <c r="Y56" s="120"/>
      <c r="Z56" s="197"/>
      <c r="AA56" s="173">
        <f>IF(AA55="","",VLOOKUP(AA55,'【様式４－２】記載例'!$C$7:$L$48,10,FALSE))</f>
        <v>8</v>
      </c>
      <c r="AB56" s="174">
        <f>IF(AB55="","",VLOOKUP(AB55,'【様式４－２】記載例'!$C$7:$L$48,10,FALSE))</f>
        <v>8</v>
      </c>
      <c r="AC56" s="174">
        <f>IF(AC55="","",VLOOKUP(AC55,'【様式４－２】記載例'!$C$7:$L$48,10,FALSE))</f>
        <v>7.9999999999999982</v>
      </c>
      <c r="AD56" s="174">
        <f>IF(AD55="","",VLOOKUP(AD55,'【様式４－２】記載例'!$C$7:$L$48,10,FALSE))</f>
        <v>7.9999999999999982</v>
      </c>
      <c r="AE56" s="174" t="str">
        <f>IF(AE55="","",VLOOKUP(AE55,'【様式４－２】記載例'!$C$7:$L$48,10,FALSE))</f>
        <v/>
      </c>
      <c r="AF56" s="174">
        <f>IF(AF55="","",VLOOKUP(AF55,'【様式４－２】記載例'!$C$7:$L$48,10,FALSE))</f>
        <v>8</v>
      </c>
      <c r="AG56" s="175" t="str">
        <f>IF(AG55="","",VLOOKUP(AG55,'【様式４－２】記載例'!$C$7:$L$48,10,FALSE))</f>
        <v/>
      </c>
      <c r="AH56" s="173" t="str">
        <f>IF(AH55="","",VLOOKUP(AH55,'【様式４－２】記載例'!$C$7:$L$48,10,FALSE))</f>
        <v/>
      </c>
      <c r="AI56" s="174">
        <f>IF(AI55="","",VLOOKUP(AI55,'【様式４－２】記載例'!$C$7:$L$48,10,FALSE))</f>
        <v>8</v>
      </c>
      <c r="AJ56" s="174">
        <f>IF(AJ55="","",VLOOKUP(AJ55,'【様式４－２】記載例'!$C$7:$L$48,10,FALSE))</f>
        <v>8</v>
      </c>
      <c r="AK56" s="174">
        <f>IF(AK55="","",VLOOKUP(AK55,'【様式４－２】記載例'!$C$7:$L$48,10,FALSE))</f>
        <v>7.9999999999999982</v>
      </c>
      <c r="AL56" s="174">
        <f>IF(AL55="","",VLOOKUP(AL55,'【様式４－２】記載例'!$C$7:$L$48,10,FALSE))</f>
        <v>7.9999999999999982</v>
      </c>
      <c r="AM56" s="174" t="str">
        <f>IF(AM55="","",VLOOKUP(AM55,'【様式４－２】記載例'!$C$7:$L$48,10,FALSE))</f>
        <v/>
      </c>
      <c r="AN56" s="175">
        <f>IF(AN55="","",VLOOKUP(AN55,'【様式４－２】記載例'!$C$7:$L$48,10,FALSE))</f>
        <v>8</v>
      </c>
      <c r="AO56" s="173">
        <f>IF(AO55="","",VLOOKUP(AO55,'【様式４－２】記載例'!$C$7:$L$48,10,FALSE))</f>
        <v>8</v>
      </c>
      <c r="AP56" s="174" t="str">
        <f>IF(AP55="","",VLOOKUP(AP55,'【様式４－２】記載例'!$C$7:$L$48,10,FALSE))</f>
        <v/>
      </c>
      <c r="AQ56" s="174">
        <f>IF(AQ55="","",VLOOKUP(AQ55,'【様式４－２】記載例'!$C$7:$L$48,10,FALSE))</f>
        <v>8</v>
      </c>
      <c r="AR56" s="174">
        <f>IF(AR55="","",VLOOKUP(AR55,'【様式４－２】記載例'!$C$7:$L$48,10,FALSE))</f>
        <v>8</v>
      </c>
      <c r="AS56" s="174">
        <f>IF(AS55="","",VLOOKUP(AS55,'【様式４－２】記載例'!$C$7:$L$48,10,FALSE))</f>
        <v>7.9999999999999982</v>
      </c>
      <c r="AT56" s="174">
        <f>IF(AT55="","",VLOOKUP(AT55,'【様式４－２】記載例'!$C$7:$L$48,10,FALSE))</f>
        <v>7.9999999999999982</v>
      </c>
      <c r="AU56" s="175" t="str">
        <f>IF(AU55="","",VLOOKUP(AU55,'【様式４－２】記載例'!$C$7:$L$48,10,FALSE))</f>
        <v/>
      </c>
      <c r="AV56" s="173">
        <f>IF(AV55="","",VLOOKUP(AV55,'【様式４－２】記載例'!$C$7:$L$48,10,FALSE))</f>
        <v>8</v>
      </c>
      <c r="AW56" s="174" t="str">
        <f>IF(AW55="","",VLOOKUP(AW55,'【様式４－２】記載例'!$C$7:$L$48,10,FALSE))</f>
        <v/>
      </c>
      <c r="AX56" s="174" t="str">
        <f>IF(AX55="","",VLOOKUP(AX55,'【様式４－２】記載例'!$C$7:$L$48,10,FALSE))</f>
        <v/>
      </c>
      <c r="AY56" s="174">
        <f>IF(AY55="","",VLOOKUP(AY55,'【様式４－２】記載例'!$C$7:$L$48,10,FALSE))</f>
        <v>8</v>
      </c>
      <c r="AZ56" s="174">
        <f>IF(AZ55="","",VLOOKUP(AZ55,'【様式４－２】記載例'!$C$7:$L$48,10,FALSE))</f>
        <v>8</v>
      </c>
      <c r="BA56" s="174">
        <f>IF(BA55="","",VLOOKUP(BA55,'【様式４－２】記載例'!$C$7:$L$48,10,FALSE))</f>
        <v>7.9999999999999982</v>
      </c>
      <c r="BB56" s="175">
        <f>IF(BB55="","",VLOOKUP(BB55,'【様式４－２】記載例'!$C$7:$L$48,10,FALSE))</f>
        <v>7.9999999999999982</v>
      </c>
      <c r="BC56" s="173" t="str">
        <f>IF(BC55="","",VLOOKUP(BC55,'【様式４－２】記載例'!$C$7:$L$48,10,FALSE))</f>
        <v/>
      </c>
      <c r="BD56" s="174" t="str">
        <f>IF(BD55="","",VLOOKUP(BD55,'【様式４－２】記載例'!$C$7:$L$48,10,FALSE))</f>
        <v/>
      </c>
      <c r="BE56" s="174" t="str">
        <f>IF(BE55="","",VLOOKUP(BE55,'【様式４－２】記載例'!$C$7:$L$48,10,FALSE))</f>
        <v/>
      </c>
      <c r="BF56" s="293">
        <f>IF($BI$3="４週",SUM(AA56:BB56),IF($BI$3="暦月",SUM(AA56:BE56),""))</f>
        <v>160</v>
      </c>
      <c r="BG56" s="294"/>
      <c r="BH56" s="295">
        <f>IF($BI$3="４週",BF56/4,IF($BI$3="暦月",(BF56/($BI$8/7)),""))</f>
        <v>40</v>
      </c>
      <c r="BI56" s="294"/>
      <c r="BJ56" s="290"/>
      <c r="BK56" s="291"/>
      <c r="BL56" s="291"/>
      <c r="BM56" s="291"/>
      <c r="BN56" s="292"/>
    </row>
    <row r="57" spans="2:66" ht="20.25" customHeight="1" x14ac:dyDescent="0.4">
      <c r="B57" s="296">
        <f>B55+1</f>
        <v>21</v>
      </c>
      <c r="C57" s="298"/>
      <c r="D57" s="300" t="s">
        <v>163</v>
      </c>
      <c r="E57" s="223"/>
      <c r="F57" s="301"/>
      <c r="G57" s="303" t="s">
        <v>104</v>
      </c>
      <c r="H57" s="304"/>
      <c r="I57" s="163"/>
      <c r="J57" s="164"/>
      <c r="K57" s="163"/>
      <c r="L57" s="164"/>
      <c r="M57" s="307" t="s">
        <v>89</v>
      </c>
      <c r="N57" s="308"/>
      <c r="O57" s="311" t="s">
        <v>90</v>
      </c>
      <c r="P57" s="312"/>
      <c r="Q57" s="312"/>
      <c r="R57" s="304"/>
      <c r="S57" s="280" t="s">
        <v>183</v>
      </c>
      <c r="T57" s="281"/>
      <c r="U57" s="281"/>
      <c r="V57" s="281"/>
      <c r="W57" s="282"/>
      <c r="X57" s="195" t="s">
        <v>18</v>
      </c>
      <c r="Y57" s="118"/>
      <c r="Z57" s="119"/>
      <c r="AA57" s="105"/>
      <c r="AB57" s="106" t="s">
        <v>240</v>
      </c>
      <c r="AC57" s="106" t="s">
        <v>259</v>
      </c>
      <c r="AD57" s="106" t="s">
        <v>242</v>
      </c>
      <c r="AE57" s="106" t="s">
        <v>241</v>
      </c>
      <c r="AF57" s="106"/>
      <c r="AG57" s="107" t="s">
        <v>242</v>
      </c>
      <c r="AH57" s="105" t="s">
        <v>242</v>
      </c>
      <c r="AI57" s="106"/>
      <c r="AJ57" s="106" t="s">
        <v>240</v>
      </c>
      <c r="AK57" s="106" t="s">
        <v>259</v>
      </c>
      <c r="AL57" s="106" t="s">
        <v>242</v>
      </c>
      <c r="AM57" s="106" t="s">
        <v>241</v>
      </c>
      <c r="AN57" s="107"/>
      <c r="AO57" s="105" t="s">
        <v>242</v>
      </c>
      <c r="AP57" s="106" t="s">
        <v>241</v>
      </c>
      <c r="AQ57" s="106"/>
      <c r="AR57" s="106" t="s">
        <v>240</v>
      </c>
      <c r="AS57" s="106" t="s">
        <v>259</v>
      </c>
      <c r="AT57" s="106" t="s">
        <v>242</v>
      </c>
      <c r="AU57" s="107"/>
      <c r="AV57" s="105"/>
      <c r="AW57" s="106" t="s">
        <v>242</v>
      </c>
      <c r="AX57" s="106" t="s">
        <v>241</v>
      </c>
      <c r="AY57" s="106"/>
      <c r="AZ57" s="106" t="s">
        <v>240</v>
      </c>
      <c r="BA57" s="106" t="s">
        <v>259</v>
      </c>
      <c r="BB57" s="107" t="s">
        <v>242</v>
      </c>
      <c r="BC57" s="105"/>
      <c r="BD57" s="106"/>
      <c r="BE57" s="108"/>
      <c r="BF57" s="283"/>
      <c r="BG57" s="284"/>
      <c r="BH57" s="285"/>
      <c r="BI57" s="286"/>
      <c r="BJ57" s="287"/>
      <c r="BK57" s="288"/>
      <c r="BL57" s="288"/>
      <c r="BM57" s="288"/>
      <c r="BN57" s="289"/>
    </row>
    <row r="58" spans="2:66" ht="20.25" customHeight="1" x14ac:dyDescent="0.4">
      <c r="B58" s="297"/>
      <c r="C58" s="299"/>
      <c r="D58" s="302"/>
      <c r="E58" s="223"/>
      <c r="F58" s="301"/>
      <c r="G58" s="305"/>
      <c r="H58" s="306"/>
      <c r="I58" s="163"/>
      <c r="J58" s="164" t="str">
        <f>G57</f>
        <v>介護職員</v>
      </c>
      <c r="K58" s="163"/>
      <c r="L58" s="164" t="str">
        <f>M57</f>
        <v>A</v>
      </c>
      <c r="M58" s="309"/>
      <c r="N58" s="310"/>
      <c r="O58" s="313"/>
      <c r="P58" s="314"/>
      <c r="Q58" s="314"/>
      <c r="R58" s="306"/>
      <c r="S58" s="280"/>
      <c r="T58" s="281"/>
      <c r="U58" s="281"/>
      <c r="V58" s="281"/>
      <c r="W58" s="282"/>
      <c r="X58" s="196" t="s">
        <v>246</v>
      </c>
      <c r="Y58" s="120"/>
      <c r="Z58" s="197"/>
      <c r="AA58" s="173" t="str">
        <f>IF(AA57="","",VLOOKUP(AA57,'【様式４－２】記載例'!$C$7:$L$48,10,FALSE))</f>
        <v/>
      </c>
      <c r="AB58" s="174">
        <f>IF(AB57="","",VLOOKUP(AB57,'【様式４－２】記載例'!$C$7:$L$48,10,FALSE))</f>
        <v>8</v>
      </c>
      <c r="AC58" s="174">
        <f>IF(AC57="","",VLOOKUP(AC57,'【様式４－２】記載例'!$C$7:$L$48,10,FALSE))</f>
        <v>8</v>
      </c>
      <c r="AD58" s="174">
        <f>IF(AD57="","",VLOOKUP(AD57,'【様式４－２】記載例'!$C$7:$L$48,10,FALSE))</f>
        <v>8</v>
      </c>
      <c r="AE58" s="174">
        <f>IF(AE57="","",VLOOKUP(AE57,'【様式４－２】記載例'!$C$7:$L$48,10,FALSE))</f>
        <v>7.9999999999999982</v>
      </c>
      <c r="AF58" s="174" t="str">
        <f>IF(AF57="","",VLOOKUP(AF57,'【様式４－２】記載例'!$C$7:$L$48,10,FALSE))</f>
        <v/>
      </c>
      <c r="AG58" s="175">
        <f>IF(AG57="","",VLOOKUP(AG57,'【様式４－２】記載例'!$C$7:$L$48,10,FALSE))</f>
        <v>8</v>
      </c>
      <c r="AH58" s="173">
        <f>IF(AH57="","",VLOOKUP(AH57,'【様式４－２】記載例'!$C$7:$L$48,10,FALSE))</f>
        <v>8</v>
      </c>
      <c r="AI58" s="174" t="str">
        <f>IF(AI57="","",VLOOKUP(AI57,'【様式４－２】記載例'!$C$7:$L$48,10,FALSE))</f>
        <v/>
      </c>
      <c r="AJ58" s="174">
        <f>IF(AJ57="","",VLOOKUP(AJ57,'【様式４－２】記載例'!$C$7:$L$48,10,FALSE))</f>
        <v>8</v>
      </c>
      <c r="AK58" s="174">
        <f>IF(AK57="","",VLOOKUP(AK57,'【様式４－２】記載例'!$C$7:$L$48,10,FALSE))</f>
        <v>8</v>
      </c>
      <c r="AL58" s="174">
        <f>IF(AL57="","",VLOOKUP(AL57,'【様式４－２】記載例'!$C$7:$L$48,10,FALSE))</f>
        <v>8</v>
      </c>
      <c r="AM58" s="174">
        <f>IF(AM57="","",VLOOKUP(AM57,'【様式４－２】記載例'!$C$7:$L$48,10,FALSE))</f>
        <v>7.9999999999999982</v>
      </c>
      <c r="AN58" s="175" t="str">
        <f>IF(AN57="","",VLOOKUP(AN57,'【様式４－２】記載例'!$C$7:$L$48,10,FALSE))</f>
        <v/>
      </c>
      <c r="AO58" s="173">
        <f>IF(AO57="","",VLOOKUP(AO57,'【様式４－２】記載例'!$C$7:$L$48,10,FALSE))</f>
        <v>8</v>
      </c>
      <c r="AP58" s="174">
        <f>IF(AP57="","",VLOOKUP(AP57,'【様式４－２】記載例'!$C$7:$L$48,10,FALSE))</f>
        <v>7.9999999999999982</v>
      </c>
      <c r="AQ58" s="174" t="str">
        <f>IF(AQ57="","",VLOOKUP(AQ57,'【様式４－２】記載例'!$C$7:$L$48,10,FALSE))</f>
        <v/>
      </c>
      <c r="AR58" s="174">
        <f>IF(AR57="","",VLOOKUP(AR57,'【様式４－２】記載例'!$C$7:$L$48,10,FALSE))</f>
        <v>8</v>
      </c>
      <c r="AS58" s="174">
        <f>IF(AS57="","",VLOOKUP(AS57,'【様式４－２】記載例'!$C$7:$L$48,10,FALSE))</f>
        <v>8</v>
      </c>
      <c r="AT58" s="174">
        <f>IF(AT57="","",VLOOKUP(AT57,'【様式４－２】記載例'!$C$7:$L$48,10,FALSE))</f>
        <v>8</v>
      </c>
      <c r="AU58" s="175" t="str">
        <f>IF(AU57="","",VLOOKUP(AU57,'【様式４－２】記載例'!$C$7:$L$48,10,FALSE))</f>
        <v/>
      </c>
      <c r="AV58" s="173" t="str">
        <f>IF(AV57="","",VLOOKUP(AV57,'【様式４－２】記載例'!$C$7:$L$48,10,FALSE))</f>
        <v/>
      </c>
      <c r="AW58" s="174">
        <f>IF(AW57="","",VLOOKUP(AW57,'【様式４－２】記載例'!$C$7:$L$48,10,FALSE))</f>
        <v>8</v>
      </c>
      <c r="AX58" s="174">
        <f>IF(AX57="","",VLOOKUP(AX57,'【様式４－２】記載例'!$C$7:$L$48,10,FALSE))</f>
        <v>7.9999999999999982</v>
      </c>
      <c r="AY58" s="174" t="str">
        <f>IF(AY57="","",VLOOKUP(AY57,'【様式４－２】記載例'!$C$7:$L$48,10,FALSE))</f>
        <v/>
      </c>
      <c r="AZ58" s="174">
        <f>IF(AZ57="","",VLOOKUP(AZ57,'【様式４－２】記載例'!$C$7:$L$48,10,FALSE))</f>
        <v>8</v>
      </c>
      <c r="BA58" s="174">
        <f>IF(BA57="","",VLOOKUP(BA57,'【様式４－２】記載例'!$C$7:$L$48,10,FALSE))</f>
        <v>8</v>
      </c>
      <c r="BB58" s="175">
        <f>IF(BB57="","",VLOOKUP(BB57,'【様式４－２】記載例'!$C$7:$L$48,10,FALSE))</f>
        <v>8</v>
      </c>
      <c r="BC58" s="173" t="str">
        <f>IF(BC57="","",VLOOKUP(BC57,'【様式４－２】記載例'!$C$7:$L$48,10,FALSE))</f>
        <v/>
      </c>
      <c r="BD58" s="174" t="str">
        <f>IF(BD57="","",VLOOKUP(BD57,'【様式４－２】記載例'!$C$7:$L$48,10,FALSE))</f>
        <v/>
      </c>
      <c r="BE58" s="174" t="str">
        <f>IF(BE57="","",VLOOKUP(BE57,'【様式４－２】記載例'!$C$7:$L$48,10,FALSE))</f>
        <v/>
      </c>
      <c r="BF58" s="293">
        <f>IF($BI$3="４週",SUM(AA58:BB58),IF($BI$3="暦月",SUM(AA58:BE58),""))</f>
        <v>160</v>
      </c>
      <c r="BG58" s="294"/>
      <c r="BH58" s="295">
        <f>IF($BI$3="４週",BF58/4,IF($BI$3="暦月",(BF58/($BI$8/7)),""))</f>
        <v>40</v>
      </c>
      <c r="BI58" s="294"/>
      <c r="BJ58" s="290"/>
      <c r="BK58" s="291"/>
      <c r="BL58" s="291"/>
      <c r="BM58" s="291"/>
      <c r="BN58" s="292"/>
    </row>
    <row r="59" spans="2:66" ht="20.25" customHeight="1" x14ac:dyDescent="0.4">
      <c r="B59" s="296">
        <f>B57+1</f>
        <v>22</v>
      </c>
      <c r="C59" s="298"/>
      <c r="D59" s="300" t="s">
        <v>163</v>
      </c>
      <c r="E59" s="223"/>
      <c r="F59" s="301"/>
      <c r="G59" s="303" t="s">
        <v>104</v>
      </c>
      <c r="H59" s="304"/>
      <c r="I59" s="163"/>
      <c r="J59" s="164"/>
      <c r="K59" s="163"/>
      <c r="L59" s="164"/>
      <c r="M59" s="307" t="s">
        <v>89</v>
      </c>
      <c r="N59" s="308"/>
      <c r="O59" s="311" t="s">
        <v>90</v>
      </c>
      <c r="P59" s="312"/>
      <c r="Q59" s="312"/>
      <c r="R59" s="304"/>
      <c r="S59" s="280" t="s">
        <v>184</v>
      </c>
      <c r="T59" s="281"/>
      <c r="U59" s="281"/>
      <c r="V59" s="281"/>
      <c r="W59" s="282"/>
      <c r="X59" s="195" t="s">
        <v>18</v>
      </c>
      <c r="Y59" s="118"/>
      <c r="Z59" s="119"/>
      <c r="AA59" s="105" t="s">
        <v>242</v>
      </c>
      <c r="AB59" s="106"/>
      <c r="AC59" s="106" t="s">
        <v>240</v>
      </c>
      <c r="AD59" s="106" t="s">
        <v>259</v>
      </c>
      <c r="AE59" s="106" t="s">
        <v>242</v>
      </c>
      <c r="AF59" s="106" t="s">
        <v>241</v>
      </c>
      <c r="AG59" s="107"/>
      <c r="AH59" s="105" t="s">
        <v>241</v>
      </c>
      <c r="AI59" s="106" t="s">
        <v>242</v>
      </c>
      <c r="AJ59" s="106"/>
      <c r="AK59" s="106" t="s">
        <v>240</v>
      </c>
      <c r="AL59" s="106" t="s">
        <v>259</v>
      </c>
      <c r="AM59" s="106" t="s">
        <v>242</v>
      </c>
      <c r="AN59" s="107"/>
      <c r="AO59" s="105" t="s">
        <v>241</v>
      </c>
      <c r="AP59" s="106" t="s">
        <v>242</v>
      </c>
      <c r="AQ59" s="106"/>
      <c r="AR59" s="106"/>
      <c r="AS59" s="106" t="s">
        <v>240</v>
      </c>
      <c r="AT59" s="106" t="s">
        <v>259</v>
      </c>
      <c r="AU59" s="107" t="s">
        <v>241</v>
      </c>
      <c r="AV59" s="105" t="s">
        <v>241</v>
      </c>
      <c r="AW59" s="106"/>
      <c r="AX59" s="106" t="s">
        <v>242</v>
      </c>
      <c r="AY59" s="106" t="s">
        <v>241</v>
      </c>
      <c r="AZ59" s="106"/>
      <c r="BA59" s="106" t="s">
        <v>240</v>
      </c>
      <c r="BB59" s="107" t="s">
        <v>259</v>
      </c>
      <c r="BC59" s="105"/>
      <c r="BD59" s="106"/>
      <c r="BE59" s="108"/>
      <c r="BF59" s="283"/>
      <c r="BG59" s="284"/>
      <c r="BH59" s="285"/>
      <c r="BI59" s="286"/>
      <c r="BJ59" s="287"/>
      <c r="BK59" s="288"/>
      <c r="BL59" s="288"/>
      <c r="BM59" s="288"/>
      <c r="BN59" s="289"/>
    </row>
    <row r="60" spans="2:66" ht="20.25" customHeight="1" x14ac:dyDescent="0.4">
      <c r="B60" s="297"/>
      <c r="C60" s="299"/>
      <c r="D60" s="302"/>
      <c r="E60" s="223"/>
      <c r="F60" s="301"/>
      <c r="G60" s="305"/>
      <c r="H60" s="306"/>
      <c r="I60" s="163"/>
      <c r="J60" s="164" t="str">
        <f>G59</f>
        <v>介護職員</v>
      </c>
      <c r="K60" s="163"/>
      <c r="L60" s="164" t="str">
        <f>M59</f>
        <v>A</v>
      </c>
      <c r="M60" s="309"/>
      <c r="N60" s="310"/>
      <c r="O60" s="313"/>
      <c r="P60" s="314"/>
      <c r="Q60" s="314"/>
      <c r="R60" s="306"/>
      <c r="S60" s="280"/>
      <c r="T60" s="281"/>
      <c r="U60" s="281"/>
      <c r="V60" s="281"/>
      <c r="W60" s="282"/>
      <c r="X60" s="196" t="s">
        <v>246</v>
      </c>
      <c r="Y60" s="120"/>
      <c r="Z60" s="197"/>
      <c r="AA60" s="173">
        <f>IF(AA59="","",VLOOKUP(AA59,'【様式４－２】記載例'!$C$7:$L$48,10,FALSE))</f>
        <v>8</v>
      </c>
      <c r="AB60" s="174" t="str">
        <f>IF(AB59="","",VLOOKUP(AB59,'【様式４－２】記載例'!$C$7:$L$48,10,FALSE))</f>
        <v/>
      </c>
      <c r="AC60" s="174">
        <f>IF(AC59="","",VLOOKUP(AC59,'【様式４－２】記載例'!$C$7:$L$48,10,FALSE))</f>
        <v>8</v>
      </c>
      <c r="AD60" s="174">
        <f>IF(AD59="","",VLOOKUP(AD59,'【様式４－２】記載例'!$C$7:$L$48,10,FALSE))</f>
        <v>8</v>
      </c>
      <c r="AE60" s="174">
        <f>IF(AE59="","",VLOOKUP(AE59,'【様式４－２】記載例'!$C$7:$L$48,10,FALSE))</f>
        <v>8</v>
      </c>
      <c r="AF60" s="174">
        <f>IF(AF59="","",VLOOKUP(AF59,'【様式４－２】記載例'!$C$7:$L$48,10,FALSE))</f>
        <v>7.9999999999999982</v>
      </c>
      <c r="AG60" s="175" t="str">
        <f>IF(AG59="","",VLOOKUP(AG59,'【様式４－２】記載例'!$C$7:$L$48,10,FALSE))</f>
        <v/>
      </c>
      <c r="AH60" s="173">
        <f>IF(AH59="","",VLOOKUP(AH59,'【様式４－２】記載例'!$C$7:$L$48,10,FALSE))</f>
        <v>7.9999999999999982</v>
      </c>
      <c r="AI60" s="174">
        <f>IF(AI59="","",VLOOKUP(AI59,'【様式４－２】記載例'!$C$7:$L$48,10,FALSE))</f>
        <v>8</v>
      </c>
      <c r="AJ60" s="174" t="str">
        <f>IF(AJ59="","",VLOOKUP(AJ59,'【様式４－２】記載例'!$C$7:$L$48,10,FALSE))</f>
        <v/>
      </c>
      <c r="AK60" s="174">
        <f>IF(AK59="","",VLOOKUP(AK59,'【様式４－２】記載例'!$C$7:$L$48,10,FALSE))</f>
        <v>8</v>
      </c>
      <c r="AL60" s="174">
        <f>IF(AL59="","",VLOOKUP(AL59,'【様式４－２】記載例'!$C$7:$L$48,10,FALSE))</f>
        <v>8</v>
      </c>
      <c r="AM60" s="174">
        <f>IF(AM59="","",VLOOKUP(AM59,'【様式４－２】記載例'!$C$7:$L$48,10,FALSE))</f>
        <v>8</v>
      </c>
      <c r="AN60" s="175" t="str">
        <f>IF(AN59="","",VLOOKUP(AN59,'【様式４－２】記載例'!$C$7:$L$48,10,FALSE))</f>
        <v/>
      </c>
      <c r="AO60" s="173">
        <f>IF(AO59="","",VLOOKUP(AO59,'【様式４－２】記載例'!$C$7:$L$48,10,FALSE))</f>
        <v>7.9999999999999982</v>
      </c>
      <c r="AP60" s="174">
        <f>IF(AP59="","",VLOOKUP(AP59,'【様式４－２】記載例'!$C$7:$L$48,10,FALSE))</f>
        <v>8</v>
      </c>
      <c r="AQ60" s="174" t="str">
        <f>IF(AQ59="","",VLOOKUP(AQ59,'【様式４－２】記載例'!$C$7:$L$48,10,FALSE))</f>
        <v/>
      </c>
      <c r="AR60" s="174" t="str">
        <f>IF(AR59="","",VLOOKUP(AR59,'【様式４－２】記載例'!$C$7:$L$48,10,FALSE))</f>
        <v/>
      </c>
      <c r="AS60" s="174">
        <f>IF(AS59="","",VLOOKUP(AS59,'【様式４－２】記載例'!$C$7:$L$48,10,FALSE))</f>
        <v>8</v>
      </c>
      <c r="AT60" s="174">
        <f>IF(AT59="","",VLOOKUP(AT59,'【様式４－２】記載例'!$C$7:$L$48,10,FALSE))</f>
        <v>8</v>
      </c>
      <c r="AU60" s="175">
        <f>IF(AU59="","",VLOOKUP(AU59,'【様式４－２】記載例'!$C$7:$L$48,10,FALSE))</f>
        <v>7.9999999999999982</v>
      </c>
      <c r="AV60" s="173">
        <f>IF(AV59="","",VLOOKUP(AV59,'【様式４－２】記載例'!$C$7:$L$48,10,FALSE))</f>
        <v>7.9999999999999982</v>
      </c>
      <c r="AW60" s="174" t="str">
        <f>IF(AW59="","",VLOOKUP(AW59,'【様式４－２】記載例'!$C$7:$L$48,10,FALSE))</f>
        <v/>
      </c>
      <c r="AX60" s="174">
        <f>IF(AX59="","",VLOOKUP(AX59,'【様式４－２】記載例'!$C$7:$L$48,10,FALSE))</f>
        <v>8</v>
      </c>
      <c r="AY60" s="174">
        <f>IF(AY59="","",VLOOKUP(AY59,'【様式４－２】記載例'!$C$7:$L$48,10,FALSE))</f>
        <v>7.9999999999999982</v>
      </c>
      <c r="AZ60" s="174" t="str">
        <f>IF(AZ59="","",VLOOKUP(AZ59,'【様式４－２】記載例'!$C$7:$L$48,10,FALSE))</f>
        <v/>
      </c>
      <c r="BA60" s="174">
        <f>IF(BA59="","",VLOOKUP(BA59,'【様式４－２】記載例'!$C$7:$L$48,10,FALSE))</f>
        <v>8</v>
      </c>
      <c r="BB60" s="175">
        <f>IF(BB59="","",VLOOKUP(BB59,'【様式４－２】記載例'!$C$7:$L$48,10,FALSE))</f>
        <v>8</v>
      </c>
      <c r="BC60" s="173" t="str">
        <f>IF(BC59="","",VLOOKUP(BC59,'【様式４－２】記載例'!$C$7:$L$48,10,FALSE))</f>
        <v/>
      </c>
      <c r="BD60" s="174" t="str">
        <f>IF(BD59="","",VLOOKUP(BD59,'【様式４－２】記載例'!$C$7:$L$48,10,FALSE))</f>
        <v/>
      </c>
      <c r="BE60" s="174" t="str">
        <f>IF(BE59="","",VLOOKUP(BE59,'【様式４－２】記載例'!$C$7:$L$48,10,FALSE))</f>
        <v/>
      </c>
      <c r="BF60" s="293">
        <f>IF($BI$3="４週",SUM(AA60:BB60),IF($BI$3="暦月",SUM(AA60:BE60),""))</f>
        <v>160</v>
      </c>
      <c r="BG60" s="294"/>
      <c r="BH60" s="295">
        <f>IF($BI$3="４週",BF60/4,IF($BI$3="暦月",(BF60/($BI$8/7)),""))</f>
        <v>40</v>
      </c>
      <c r="BI60" s="294"/>
      <c r="BJ60" s="290"/>
      <c r="BK60" s="291"/>
      <c r="BL60" s="291"/>
      <c r="BM60" s="291"/>
      <c r="BN60" s="292"/>
    </row>
    <row r="61" spans="2:66" ht="20.25" customHeight="1" x14ac:dyDescent="0.4">
      <c r="B61" s="296">
        <f>B59+1</f>
        <v>23</v>
      </c>
      <c r="C61" s="298"/>
      <c r="D61" s="300" t="s">
        <v>163</v>
      </c>
      <c r="E61" s="223"/>
      <c r="F61" s="301"/>
      <c r="G61" s="303" t="s">
        <v>104</v>
      </c>
      <c r="H61" s="304"/>
      <c r="I61" s="163"/>
      <c r="J61" s="164"/>
      <c r="K61" s="163"/>
      <c r="L61" s="164"/>
      <c r="M61" s="307" t="s">
        <v>89</v>
      </c>
      <c r="N61" s="308"/>
      <c r="O61" s="311" t="s">
        <v>90</v>
      </c>
      <c r="P61" s="312"/>
      <c r="Q61" s="312"/>
      <c r="R61" s="304"/>
      <c r="S61" s="280" t="s">
        <v>185</v>
      </c>
      <c r="T61" s="281"/>
      <c r="U61" s="281"/>
      <c r="V61" s="281"/>
      <c r="W61" s="282"/>
      <c r="X61" s="195" t="s">
        <v>18</v>
      </c>
      <c r="Y61" s="118"/>
      <c r="Z61" s="119"/>
      <c r="AA61" s="105" t="s">
        <v>241</v>
      </c>
      <c r="AB61" s="106" t="s">
        <v>242</v>
      </c>
      <c r="AC61" s="106"/>
      <c r="AD61" s="106" t="s">
        <v>240</v>
      </c>
      <c r="AE61" s="106" t="s">
        <v>259</v>
      </c>
      <c r="AF61" s="106"/>
      <c r="AG61" s="107" t="s">
        <v>241</v>
      </c>
      <c r="AH61" s="105" t="s">
        <v>242</v>
      </c>
      <c r="AI61" s="106" t="s">
        <v>242</v>
      </c>
      <c r="AJ61" s="106" t="s">
        <v>241</v>
      </c>
      <c r="AK61" s="106"/>
      <c r="AL61" s="106" t="s">
        <v>240</v>
      </c>
      <c r="AM61" s="106" t="s">
        <v>259</v>
      </c>
      <c r="AN61" s="107"/>
      <c r="AO61" s="105" t="s">
        <v>242</v>
      </c>
      <c r="AP61" s="106"/>
      <c r="AQ61" s="106" t="s">
        <v>242</v>
      </c>
      <c r="AR61" s="106" t="s">
        <v>242</v>
      </c>
      <c r="AS61" s="106"/>
      <c r="AT61" s="106" t="s">
        <v>240</v>
      </c>
      <c r="AU61" s="107" t="s">
        <v>259</v>
      </c>
      <c r="AV61" s="105" t="s">
        <v>242</v>
      </c>
      <c r="AW61" s="106" t="s">
        <v>241</v>
      </c>
      <c r="AX61" s="106"/>
      <c r="AY61" s="106" t="s">
        <v>242</v>
      </c>
      <c r="AZ61" s="106" t="s">
        <v>289</v>
      </c>
      <c r="BA61" s="106"/>
      <c r="BB61" s="107" t="s">
        <v>240</v>
      </c>
      <c r="BC61" s="105"/>
      <c r="BD61" s="106"/>
      <c r="BE61" s="108"/>
      <c r="BF61" s="283"/>
      <c r="BG61" s="284"/>
      <c r="BH61" s="285"/>
      <c r="BI61" s="286"/>
      <c r="BJ61" s="287"/>
      <c r="BK61" s="288"/>
      <c r="BL61" s="288"/>
      <c r="BM61" s="288"/>
      <c r="BN61" s="289"/>
    </row>
    <row r="62" spans="2:66" ht="20.25" customHeight="1" x14ac:dyDescent="0.4">
      <c r="B62" s="297"/>
      <c r="C62" s="299"/>
      <c r="D62" s="302"/>
      <c r="E62" s="223"/>
      <c r="F62" s="301"/>
      <c r="G62" s="305"/>
      <c r="H62" s="306"/>
      <c r="I62" s="163"/>
      <c r="J62" s="164" t="str">
        <f>G61</f>
        <v>介護職員</v>
      </c>
      <c r="K62" s="163"/>
      <c r="L62" s="164" t="str">
        <f>M61</f>
        <v>A</v>
      </c>
      <c r="M62" s="309"/>
      <c r="N62" s="310"/>
      <c r="O62" s="313"/>
      <c r="P62" s="314"/>
      <c r="Q62" s="314"/>
      <c r="R62" s="306"/>
      <c r="S62" s="280"/>
      <c r="T62" s="281"/>
      <c r="U62" s="281"/>
      <c r="V62" s="281"/>
      <c r="W62" s="282"/>
      <c r="X62" s="196" t="s">
        <v>246</v>
      </c>
      <c r="Y62" s="120"/>
      <c r="Z62" s="197"/>
      <c r="AA62" s="173">
        <f>IF(AA61="","",VLOOKUP(AA61,'【様式４－２】記載例'!$C$7:$L$48,10,FALSE))</f>
        <v>7.9999999999999982</v>
      </c>
      <c r="AB62" s="174">
        <f>IF(AB61="","",VLOOKUP(AB61,'【様式４－２】記載例'!$C$7:$L$48,10,FALSE))</f>
        <v>8</v>
      </c>
      <c r="AC62" s="174" t="str">
        <f>IF(AC61="","",VLOOKUP(AC61,'【様式４－２】記載例'!$C$7:$L$48,10,FALSE))</f>
        <v/>
      </c>
      <c r="AD62" s="174">
        <f>IF(AD61="","",VLOOKUP(AD61,'【様式４－２】記載例'!$C$7:$L$48,10,FALSE))</f>
        <v>8</v>
      </c>
      <c r="AE62" s="174">
        <f>IF(AE61="","",VLOOKUP(AE61,'【様式４－２】記載例'!$C$7:$L$48,10,FALSE))</f>
        <v>8</v>
      </c>
      <c r="AF62" s="174" t="str">
        <f>IF(AF61="","",VLOOKUP(AF61,'【様式４－２】記載例'!$C$7:$L$48,10,FALSE))</f>
        <v/>
      </c>
      <c r="AG62" s="175">
        <f>IF(AG61="","",VLOOKUP(AG61,'【様式４－２】記載例'!$C$7:$L$48,10,FALSE))</f>
        <v>7.9999999999999982</v>
      </c>
      <c r="AH62" s="173">
        <f>IF(AH61="","",VLOOKUP(AH61,'【様式４－２】記載例'!$C$7:$L$48,10,FALSE))</f>
        <v>8</v>
      </c>
      <c r="AI62" s="174">
        <f>IF(AI61="","",VLOOKUP(AI61,'【様式４－２】記載例'!$C$7:$L$48,10,FALSE))</f>
        <v>8</v>
      </c>
      <c r="AJ62" s="174">
        <f>IF(AJ61="","",VLOOKUP(AJ61,'【様式４－２】記載例'!$C$7:$L$48,10,FALSE))</f>
        <v>7.9999999999999982</v>
      </c>
      <c r="AK62" s="174" t="str">
        <f>IF(AK61="","",VLOOKUP(AK61,'【様式４－２】記載例'!$C$7:$L$48,10,FALSE))</f>
        <v/>
      </c>
      <c r="AL62" s="174">
        <f>IF(AL61="","",VLOOKUP(AL61,'【様式４－２】記載例'!$C$7:$L$48,10,FALSE))</f>
        <v>8</v>
      </c>
      <c r="AM62" s="174">
        <f>IF(AM61="","",VLOOKUP(AM61,'【様式４－２】記載例'!$C$7:$L$48,10,FALSE))</f>
        <v>8</v>
      </c>
      <c r="AN62" s="175" t="str">
        <f>IF(AN61="","",VLOOKUP(AN61,'【様式４－２】記載例'!$C$7:$L$48,10,FALSE))</f>
        <v/>
      </c>
      <c r="AO62" s="173">
        <f>IF(AO61="","",VLOOKUP(AO61,'【様式４－２】記載例'!$C$7:$L$48,10,FALSE))</f>
        <v>8</v>
      </c>
      <c r="AP62" s="174" t="str">
        <f>IF(AP61="","",VLOOKUP(AP61,'【様式４－２】記載例'!$C$7:$L$48,10,FALSE))</f>
        <v/>
      </c>
      <c r="AQ62" s="174">
        <f>IF(AQ61="","",VLOOKUP(AQ61,'【様式４－２】記載例'!$C$7:$L$48,10,FALSE))</f>
        <v>8</v>
      </c>
      <c r="AR62" s="174">
        <f>IF(AR61="","",VLOOKUP(AR61,'【様式４－２】記載例'!$C$7:$L$48,10,FALSE))</f>
        <v>8</v>
      </c>
      <c r="AS62" s="174" t="str">
        <f>IF(AS61="","",VLOOKUP(AS61,'【様式４－２】記載例'!$C$7:$L$48,10,FALSE))</f>
        <v/>
      </c>
      <c r="AT62" s="174">
        <f>IF(AT61="","",VLOOKUP(AT61,'【様式４－２】記載例'!$C$7:$L$48,10,FALSE))</f>
        <v>8</v>
      </c>
      <c r="AU62" s="175">
        <f>IF(AU61="","",VLOOKUP(AU61,'【様式４－２】記載例'!$C$7:$L$48,10,FALSE))</f>
        <v>8</v>
      </c>
      <c r="AV62" s="173">
        <f>IF(AV61="","",VLOOKUP(AV61,'【様式４－２】記載例'!$C$7:$L$48,10,FALSE))</f>
        <v>8</v>
      </c>
      <c r="AW62" s="174">
        <f>IF(AW61="","",VLOOKUP(AW61,'【様式４－２】記載例'!$C$7:$L$48,10,FALSE))</f>
        <v>7.9999999999999982</v>
      </c>
      <c r="AX62" s="174" t="str">
        <f>IF(AX61="","",VLOOKUP(AX61,'【様式４－２】記載例'!$C$7:$L$48,10,FALSE))</f>
        <v/>
      </c>
      <c r="AY62" s="174">
        <f>IF(AY61="","",VLOOKUP(AY61,'【様式４－２】記載例'!$C$7:$L$48,10,FALSE))</f>
        <v>8</v>
      </c>
      <c r="AZ62" s="174">
        <f>IF(AZ61="","",VLOOKUP(AZ61,'【様式４－２】記載例'!$C$7:$L$48,10,FALSE))</f>
        <v>8</v>
      </c>
      <c r="BA62" s="174" t="str">
        <f>IF(BA61="","",VLOOKUP(BA61,'【様式４－２】記載例'!$C$7:$L$48,10,FALSE))</f>
        <v/>
      </c>
      <c r="BB62" s="175">
        <f>IF(BB61="","",VLOOKUP(BB61,'【様式４－２】記載例'!$C$7:$L$48,10,FALSE))</f>
        <v>8</v>
      </c>
      <c r="BC62" s="173" t="str">
        <f>IF(BC61="","",VLOOKUP(BC61,'【様式４－２】記載例'!$C$7:$L$48,10,FALSE))</f>
        <v/>
      </c>
      <c r="BD62" s="174" t="str">
        <f>IF(BD61="","",VLOOKUP(BD61,'【様式４－２】記載例'!$C$7:$L$48,10,FALSE))</f>
        <v/>
      </c>
      <c r="BE62" s="174" t="str">
        <f>IF(BE61="","",VLOOKUP(BE61,'【様式４－２】記載例'!$C$7:$L$48,10,FALSE))</f>
        <v/>
      </c>
      <c r="BF62" s="293">
        <f>IF($BI$3="４週",SUM(AA62:BB62),IF($BI$3="暦月",SUM(AA62:BE62),""))</f>
        <v>160</v>
      </c>
      <c r="BG62" s="294"/>
      <c r="BH62" s="295">
        <f>IF($BI$3="４週",BF62/4,IF($BI$3="暦月",(BF62/($BI$8/7)),""))</f>
        <v>40</v>
      </c>
      <c r="BI62" s="294"/>
      <c r="BJ62" s="290"/>
      <c r="BK62" s="291"/>
      <c r="BL62" s="291"/>
      <c r="BM62" s="291"/>
      <c r="BN62" s="292"/>
    </row>
    <row r="63" spans="2:66" ht="20.25" customHeight="1" x14ac:dyDescent="0.4">
      <c r="B63" s="296">
        <f>B61+1</f>
        <v>24</v>
      </c>
      <c r="C63" s="298"/>
      <c r="D63" s="300" t="s">
        <v>163</v>
      </c>
      <c r="E63" s="223"/>
      <c r="F63" s="301"/>
      <c r="G63" s="303" t="s">
        <v>104</v>
      </c>
      <c r="H63" s="304"/>
      <c r="I63" s="163"/>
      <c r="J63" s="164"/>
      <c r="K63" s="163"/>
      <c r="L63" s="164"/>
      <c r="M63" s="307" t="s">
        <v>100</v>
      </c>
      <c r="N63" s="308"/>
      <c r="O63" s="311" t="s">
        <v>90</v>
      </c>
      <c r="P63" s="312"/>
      <c r="Q63" s="312"/>
      <c r="R63" s="304"/>
      <c r="S63" s="280" t="s">
        <v>186</v>
      </c>
      <c r="T63" s="281"/>
      <c r="U63" s="281"/>
      <c r="V63" s="281"/>
      <c r="W63" s="282"/>
      <c r="X63" s="195" t="s">
        <v>18</v>
      </c>
      <c r="Y63" s="118"/>
      <c r="Z63" s="119"/>
      <c r="AA63" s="105"/>
      <c r="AB63" s="106" t="s">
        <v>241</v>
      </c>
      <c r="AC63" s="106" t="s">
        <v>242</v>
      </c>
      <c r="AD63" s="106"/>
      <c r="AE63" s="106" t="s">
        <v>242</v>
      </c>
      <c r="AF63" s="106" t="s">
        <v>242</v>
      </c>
      <c r="AG63" s="107"/>
      <c r="AH63" s="105"/>
      <c r="AI63" s="106" t="s">
        <v>241</v>
      </c>
      <c r="AJ63" s="106" t="s">
        <v>242</v>
      </c>
      <c r="AK63" s="106" t="s">
        <v>242</v>
      </c>
      <c r="AL63" s="106"/>
      <c r="AM63" s="106"/>
      <c r="AN63" s="107" t="s">
        <v>241</v>
      </c>
      <c r="AO63" s="105"/>
      <c r="AP63" s="106"/>
      <c r="AQ63" s="106" t="s">
        <v>241</v>
      </c>
      <c r="AR63" s="106" t="s">
        <v>241</v>
      </c>
      <c r="AS63" s="106" t="s">
        <v>242</v>
      </c>
      <c r="AT63" s="106"/>
      <c r="AU63" s="107" t="s">
        <v>242</v>
      </c>
      <c r="AV63" s="105"/>
      <c r="AW63" s="106" t="s">
        <v>242</v>
      </c>
      <c r="AX63" s="106" t="s">
        <v>242</v>
      </c>
      <c r="AY63" s="106"/>
      <c r="AZ63" s="106" t="s">
        <v>242</v>
      </c>
      <c r="BA63" s="106" t="s">
        <v>241</v>
      </c>
      <c r="BB63" s="107"/>
      <c r="BC63" s="105"/>
      <c r="BD63" s="106"/>
      <c r="BE63" s="108"/>
      <c r="BF63" s="283"/>
      <c r="BG63" s="284"/>
      <c r="BH63" s="285"/>
      <c r="BI63" s="286"/>
      <c r="BJ63" s="287"/>
      <c r="BK63" s="288"/>
      <c r="BL63" s="288"/>
      <c r="BM63" s="288"/>
      <c r="BN63" s="289"/>
    </row>
    <row r="64" spans="2:66" ht="20.25" customHeight="1" x14ac:dyDescent="0.4">
      <c r="B64" s="297"/>
      <c r="C64" s="299"/>
      <c r="D64" s="302"/>
      <c r="E64" s="223"/>
      <c r="F64" s="301"/>
      <c r="G64" s="305"/>
      <c r="H64" s="306"/>
      <c r="I64" s="163"/>
      <c r="J64" s="164" t="str">
        <f>G63</f>
        <v>介護職員</v>
      </c>
      <c r="K64" s="163"/>
      <c r="L64" s="164" t="str">
        <f>M63</f>
        <v>C</v>
      </c>
      <c r="M64" s="309"/>
      <c r="N64" s="310"/>
      <c r="O64" s="313"/>
      <c r="P64" s="314"/>
      <c r="Q64" s="314"/>
      <c r="R64" s="306"/>
      <c r="S64" s="280"/>
      <c r="T64" s="281"/>
      <c r="U64" s="281"/>
      <c r="V64" s="281"/>
      <c r="W64" s="282"/>
      <c r="X64" s="196" t="s">
        <v>246</v>
      </c>
      <c r="Y64" s="120"/>
      <c r="Z64" s="197"/>
      <c r="AA64" s="173" t="str">
        <f>IF(AA63="","",VLOOKUP(AA63,'【様式４－２】記載例'!$C$7:$L$48,10,FALSE))</f>
        <v/>
      </c>
      <c r="AB64" s="174">
        <f>IF(AB63="","",VLOOKUP(AB63,'【様式４－２】記載例'!$C$7:$L$48,10,FALSE))</f>
        <v>7.9999999999999982</v>
      </c>
      <c r="AC64" s="174">
        <f>IF(AC63="","",VLOOKUP(AC63,'【様式４－２】記載例'!$C$7:$L$48,10,FALSE))</f>
        <v>8</v>
      </c>
      <c r="AD64" s="174" t="str">
        <f>IF(AD63="","",VLOOKUP(AD63,'【様式４－２】記載例'!$C$7:$L$48,10,FALSE))</f>
        <v/>
      </c>
      <c r="AE64" s="174">
        <f>IF(AE63="","",VLOOKUP(AE63,'【様式４－２】記載例'!$C$7:$L$48,10,FALSE))</f>
        <v>8</v>
      </c>
      <c r="AF64" s="174">
        <f>IF(AF63="","",VLOOKUP(AF63,'【様式４－２】記載例'!$C$7:$L$48,10,FALSE))</f>
        <v>8</v>
      </c>
      <c r="AG64" s="175" t="str">
        <f>IF(AG63="","",VLOOKUP(AG63,'【様式４－２】記載例'!$C$7:$L$48,10,FALSE))</f>
        <v/>
      </c>
      <c r="AH64" s="173" t="str">
        <f>IF(AH63="","",VLOOKUP(AH63,'【様式４－２】記載例'!$C$7:$L$48,10,FALSE))</f>
        <v/>
      </c>
      <c r="AI64" s="174">
        <f>IF(AI63="","",VLOOKUP(AI63,'【様式４－２】記載例'!$C$7:$L$48,10,FALSE))</f>
        <v>7.9999999999999982</v>
      </c>
      <c r="AJ64" s="174">
        <f>IF(AJ63="","",VLOOKUP(AJ63,'【様式４－２】記載例'!$C$7:$L$48,10,FALSE))</f>
        <v>8</v>
      </c>
      <c r="AK64" s="174">
        <f>IF(AK63="","",VLOOKUP(AK63,'【様式４－２】記載例'!$C$7:$L$48,10,FALSE))</f>
        <v>8</v>
      </c>
      <c r="AL64" s="174" t="str">
        <f>IF(AL63="","",VLOOKUP(AL63,'【様式４－２】記載例'!$C$7:$L$48,10,FALSE))</f>
        <v/>
      </c>
      <c r="AM64" s="174" t="str">
        <f>IF(AM63="","",VLOOKUP(AM63,'【様式４－２】記載例'!$C$7:$L$48,10,FALSE))</f>
        <v/>
      </c>
      <c r="AN64" s="175">
        <f>IF(AN63="","",VLOOKUP(AN63,'【様式４－２】記載例'!$C$7:$L$48,10,FALSE))</f>
        <v>7.9999999999999982</v>
      </c>
      <c r="AO64" s="173" t="str">
        <f>IF(AO63="","",VLOOKUP(AO63,'【様式４－２】記載例'!$C$7:$L$48,10,FALSE))</f>
        <v/>
      </c>
      <c r="AP64" s="174" t="str">
        <f>IF(AP63="","",VLOOKUP(AP63,'【様式４－２】記載例'!$C$7:$L$48,10,FALSE))</f>
        <v/>
      </c>
      <c r="AQ64" s="174">
        <f>IF(AQ63="","",VLOOKUP(AQ63,'【様式４－２】記載例'!$C$7:$L$48,10,FALSE))</f>
        <v>7.9999999999999982</v>
      </c>
      <c r="AR64" s="174">
        <f>IF(AR63="","",VLOOKUP(AR63,'【様式４－２】記載例'!$C$7:$L$48,10,FALSE))</f>
        <v>7.9999999999999982</v>
      </c>
      <c r="AS64" s="174">
        <f>IF(AS63="","",VLOOKUP(AS63,'【様式４－２】記載例'!$C$7:$L$48,10,FALSE))</f>
        <v>8</v>
      </c>
      <c r="AT64" s="174" t="str">
        <f>IF(AT63="","",VLOOKUP(AT63,'【様式４－２】記載例'!$C$7:$L$48,10,FALSE))</f>
        <v/>
      </c>
      <c r="AU64" s="175">
        <f>IF(AU63="","",VLOOKUP(AU63,'【様式４－２】記載例'!$C$7:$L$48,10,FALSE))</f>
        <v>8</v>
      </c>
      <c r="AV64" s="173" t="str">
        <f>IF(AV63="","",VLOOKUP(AV63,'【様式４－２】記載例'!$C$7:$L$48,10,FALSE))</f>
        <v/>
      </c>
      <c r="AW64" s="174">
        <f>IF(AW63="","",VLOOKUP(AW63,'【様式４－２】記載例'!$C$7:$L$48,10,FALSE))</f>
        <v>8</v>
      </c>
      <c r="AX64" s="174">
        <f>IF(AX63="","",VLOOKUP(AX63,'【様式４－２】記載例'!$C$7:$L$48,10,FALSE))</f>
        <v>8</v>
      </c>
      <c r="AY64" s="174" t="str">
        <f>IF(AY63="","",VLOOKUP(AY63,'【様式４－２】記載例'!$C$7:$L$48,10,FALSE))</f>
        <v/>
      </c>
      <c r="AZ64" s="174">
        <f>IF(AZ63="","",VLOOKUP(AZ63,'【様式４－２】記載例'!$C$7:$L$48,10,FALSE))</f>
        <v>8</v>
      </c>
      <c r="BA64" s="174">
        <f>IF(BA63="","",VLOOKUP(BA63,'【様式４－２】記載例'!$C$7:$L$48,10,FALSE))</f>
        <v>7.9999999999999982</v>
      </c>
      <c r="BB64" s="175" t="str">
        <f>IF(BB63="","",VLOOKUP(BB63,'【様式４－２】記載例'!$C$7:$L$48,10,FALSE))</f>
        <v/>
      </c>
      <c r="BC64" s="173" t="str">
        <f>IF(BC63="","",VLOOKUP(BC63,'【様式４－２】記載例'!$C$7:$L$48,10,FALSE))</f>
        <v/>
      </c>
      <c r="BD64" s="174" t="str">
        <f>IF(BD63="","",VLOOKUP(BD63,'【様式４－２】記載例'!$C$7:$L$48,10,FALSE))</f>
        <v/>
      </c>
      <c r="BE64" s="174" t="str">
        <f>IF(BE63="","",VLOOKUP(BE63,'【様式４－２】記載例'!$C$7:$L$48,10,FALSE))</f>
        <v/>
      </c>
      <c r="BF64" s="293">
        <f>IF($BI$3="４週",SUM(AA64:BB64),IF($BI$3="暦月",SUM(AA64:BE64),""))</f>
        <v>128</v>
      </c>
      <c r="BG64" s="294"/>
      <c r="BH64" s="295">
        <f>IF($BI$3="４週",BF64/4,IF($BI$3="暦月",(BF64/($BI$8/7)),""))</f>
        <v>32</v>
      </c>
      <c r="BI64" s="294"/>
      <c r="BJ64" s="290"/>
      <c r="BK64" s="291"/>
      <c r="BL64" s="291"/>
      <c r="BM64" s="291"/>
      <c r="BN64" s="292"/>
    </row>
    <row r="65" spans="2:66" ht="20.25" customHeight="1" x14ac:dyDescent="0.4">
      <c r="B65" s="296">
        <f>B63+1</f>
        <v>25</v>
      </c>
      <c r="C65" s="298" t="s">
        <v>162</v>
      </c>
      <c r="D65" s="300" t="s">
        <v>164</v>
      </c>
      <c r="E65" s="223"/>
      <c r="F65" s="301"/>
      <c r="G65" s="303" t="s">
        <v>104</v>
      </c>
      <c r="H65" s="304"/>
      <c r="I65" s="163"/>
      <c r="J65" s="164"/>
      <c r="K65" s="163"/>
      <c r="L65" s="164"/>
      <c r="M65" s="307" t="s">
        <v>89</v>
      </c>
      <c r="N65" s="308"/>
      <c r="O65" s="311" t="s">
        <v>19</v>
      </c>
      <c r="P65" s="312"/>
      <c r="Q65" s="312"/>
      <c r="R65" s="304"/>
      <c r="S65" s="280" t="s">
        <v>187</v>
      </c>
      <c r="T65" s="281"/>
      <c r="U65" s="281"/>
      <c r="V65" s="281"/>
      <c r="W65" s="282"/>
      <c r="X65" s="195" t="s">
        <v>18</v>
      </c>
      <c r="Y65" s="118"/>
      <c r="Z65" s="119"/>
      <c r="AA65" s="105" t="s">
        <v>242</v>
      </c>
      <c r="AB65" s="106" t="s">
        <v>242</v>
      </c>
      <c r="AC65" s="106"/>
      <c r="AD65" s="106"/>
      <c r="AE65" s="106" t="s">
        <v>240</v>
      </c>
      <c r="AF65" s="106" t="s">
        <v>259</v>
      </c>
      <c r="AG65" s="107" t="s">
        <v>241</v>
      </c>
      <c r="AH65" s="105" t="s">
        <v>241</v>
      </c>
      <c r="AI65" s="106"/>
      <c r="AJ65" s="106" t="s">
        <v>242</v>
      </c>
      <c r="AK65" s="106" t="s">
        <v>242</v>
      </c>
      <c r="AL65" s="106"/>
      <c r="AM65" s="106" t="s">
        <v>240</v>
      </c>
      <c r="AN65" s="107" t="s">
        <v>259</v>
      </c>
      <c r="AO65" s="105" t="s">
        <v>241</v>
      </c>
      <c r="AP65" s="106" t="s">
        <v>241</v>
      </c>
      <c r="AQ65" s="106"/>
      <c r="AR65" s="106" t="s">
        <v>242</v>
      </c>
      <c r="AS65" s="106"/>
      <c r="AT65" s="106"/>
      <c r="AU65" s="107" t="s">
        <v>240</v>
      </c>
      <c r="AV65" s="105" t="s">
        <v>259</v>
      </c>
      <c r="AW65" s="106" t="s">
        <v>241</v>
      </c>
      <c r="AX65" s="106" t="s">
        <v>241</v>
      </c>
      <c r="AY65" s="106"/>
      <c r="AZ65" s="106" t="s">
        <v>241</v>
      </c>
      <c r="BA65" s="106" t="s">
        <v>242</v>
      </c>
      <c r="BB65" s="107" t="s">
        <v>242</v>
      </c>
      <c r="BC65" s="105"/>
      <c r="BD65" s="106"/>
      <c r="BE65" s="108"/>
      <c r="BF65" s="283"/>
      <c r="BG65" s="284"/>
      <c r="BH65" s="285"/>
      <c r="BI65" s="286"/>
      <c r="BJ65" s="287"/>
      <c r="BK65" s="288"/>
      <c r="BL65" s="288"/>
      <c r="BM65" s="288"/>
      <c r="BN65" s="289"/>
    </row>
    <row r="66" spans="2:66" ht="20.25" customHeight="1" x14ac:dyDescent="0.4">
      <c r="B66" s="297"/>
      <c r="C66" s="299"/>
      <c r="D66" s="302"/>
      <c r="E66" s="223"/>
      <c r="F66" s="301"/>
      <c r="G66" s="305"/>
      <c r="H66" s="306"/>
      <c r="I66" s="163"/>
      <c r="J66" s="164" t="str">
        <f>G65</f>
        <v>介護職員</v>
      </c>
      <c r="K66" s="163"/>
      <c r="L66" s="164" t="str">
        <f>M65</f>
        <v>A</v>
      </c>
      <c r="M66" s="309"/>
      <c r="N66" s="310"/>
      <c r="O66" s="313"/>
      <c r="P66" s="314"/>
      <c r="Q66" s="314"/>
      <c r="R66" s="306"/>
      <c r="S66" s="280"/>
      <c r="T66" s="281"/>
      <c r="U66" s="281"/>
      <c r="V66" s="281"/>
      <c r="W66" s="282"/>
      <c r="X66" s="196" t="s">
        <v>246</v>
      </c>
      <c r="Y66" s="120"/>
      <c r="Z66" s="197"/>
      <c r="AA66" s="173">
        <f>IF(AA65="","",VLOOKUP(AA65,'【様式４－２】記載例'!$C$7:$L$48,10,FALSE))</f>
        <v>8</v>
      </c>
      <c r="AB66" s="174">
        <f>IF(AB65="","",VLOOKUP(AB65,'【様式４－２】記載例'!$C$7:$L$48,10,FALSE))</f>
        <v>8</v>
      </c>
      <c r="AC66" s="174" t="str">
        <f>IF(AC65="","",VLOOKUP(AC65,'【様式４－２】記載例'!$C$7:$L$48,10,FALSE))</f>
        <v/>
      </c>
      <c r="AD66" s="174" t="str">
        <f>IF(AD65="","",VLOOKUP(AD65,'【様式４－２】記載例'!$C$7:$L$48,10,FALSE))</f>
        <v/>
      </c>
      <c r="AE66" s="174">
        <f>IF(AE65="","",VLOOKUP(AE65,'【様式４－２】記載例'!$C$7:$L$48,10,FALSE))</f>
        <v>8</v>
      </c>
      <c r="AF66" s="174">
        <f>IF(AF65="","",VLOOKUP(AF65,'【様式４－２】記載例'!$C$7:$L$48,10,FALSE))</f>
        <v>8</v>
      </c>
      <c r="AG66" s="175">
        <f>IF(AG65="","",VLOOKUP(AG65,'【様式４－２】記載例'!$C$7:$L$48,10,FALSE))</f>
        <v>7.9999999999999982</v>
      </c>
      <c r="AH66" s="173">
        <f>IF(AH65="","",VLOOKUP(AH65,'【様式４－２】記載例'!$C$7:$L$48,10,FALSE))</f>
        <v>7.9999999999999982</v>
      </c>
      <c r="AI66" s="174" t="str">
        <f>IF(AI65="","",VLOOKUP(AI65,'【様式４－２】記載例'!$C$7:$L$48,10,FALSE))</f>
        <v/>
      </c>
      <c r="AJ66" s="174">
        <f>IF(AJ65="","",VLOOKUP(AJ65,'【様式４－２】記載例'!$C$7:$L$48,10,FALSE))</f>
        <v>8</v>
      </c>
      <c r="AK66" s="174">
        <f>IF(AK65="","",VLOOKUP(AK65,'【様式４－２】記載例'!$C$7:$L$48,10,FALSE))</f>
        <v>8</v>
      </c>
      <c r="AL66" s="174" t="str">
        <f>IF(AL65="","",VLOOKUP(AL65,'【様式４－２】記載例'!$C$7:$L$48,10,FALSE))</f>
        <v/>
      </c>
      <c r="AM66" s="174">
        <f>IF(AM65="","",VLOOKUP(AM65,'【様式４－２】記載例'!$C$7:$L$48,10,FALSE))</f>
        <v>8</v>
      </c>
      <c r="AN66" s="175">
        <f>IF(AN65="","",VLOOKUP(AN65,'【様式４－２】記載例'!$C$7:$L$48,10,FALSE))</f>
        <v>8</v>
      </c>
      <c r="AO66" s="173">
        <f>IF(AO65="","",VLOOKUP(AO65,'【様式４－２】記載例'!$C$7:$L$48,10,FALSE))</f>
        <v>7.9999999999999982</v>
      </c>
      <c r="AP66" s="174">
        <f>IF(AP65="","",VLOOKUP(AP65,'【様式４－２】記載例'!$C$7:$L$48,10,FALSE))</f>
        <v>7.9999999999999982</v>
      </c>
      <c r="AQ66" s="174" t="str">
        <f>IF(AQ65="","",VLOOKUP(AQ65,'【様式４－２】記載例'!$C$7:$L$48,10,FALSE))</f>
        <v/>
      </c>
      <c r="AR66" s="174">
        <f>IF(AR65="","",VLOOKUP(AR65,'【様式４－２】記載例'!$C$7:$L$48,10,FALSE))</f>
        <v>8</v>
      </c>
      <c r="AS66" s="174" t="str">
        <f>IF(AS65="","",VLOOKUP(AS65,'【様式４－２】記載例'!$C$7:$L$48,10,FALSE))</f>
        <v/>
      </c>
      <c r="AT66" s="174" t="str">
        <f>IF(AT65="","",VLOOKUP(AT65,'【様式４－２】記載例'!$C$7:$L$48,10,FALSE))</f>
        <v/>
      </c>
      <c r="AU66" s="175">
        <f>IF(AU65="","",VLOOKUP(AU65,'【様式４－２】記載例'!$C$7:$L$48,10,FALSE))</f>
        <v>8</v>
      </c>
      <c r="AV66" s="173">
        <f>IF(AV65="","",VLOOKUP(AV65,'【様式４－２】記載例'!$C$7:$L$48,10,FALSE))</f>
        <v>8</v>
      </c>
      <c r="AW66" s="174">
        <f>IF(AW65="","",VLOOKUP(AW65,'【様式４－２】記載例'!$C$7:$L$48,10,FALSE))</f>
        <v>7.9999999999999982</v>
      </c>
      <c r="AX66" s="174">
        <f>IF(AX65="","",VLOOKUP(AX65,'【様式４－２】記載例'!$C$7:$L$48,10,FALSE))</f>
        <v>7.9999999999999982</v>
      </c>
      <c r="AY66" s="174" t="str">
        <f>IF(AY65="","",VLOOKUP(AY65,'【様式４－２】記載例'!$C$7:$L$48,10,FALSE))</f>
        <v/>
      </c>
      <c r="AZ66" s="174">
        <f>IF(AZ65="","",VLOOKUP(AZ65,'【様式４－２】記載例'!$C$7:$L$48,10,FALSE))</f>
        <v>7.9999999999999982</v>
      </c>
      <c r="BA66" s="174">
        <f>IF(BA65="","",VLOOKUP(BA65,'【様式４－２】記載例'!$C$7:$L$48,10,FALSE))</f>
        <v>8</v>
      </c>
      <c r="BB66" s="175">
        <f>IF(BB65="","",VLOOKUP(BB65,'【様式４－２】記載例'!$C$7:$L$48,10,FALSE))</f>
        <v>8</v>
      </c>
      <c r="BC66" s="173" t="str">
        <f>IF(BC65="","",VLOOKUP(BC65,'【様式４－２】記載例'!$C$7:$L$48,10,FALSE))</f>
        <v/>
      </c>
      <c r="BD66" s="174" t="str">
        <f>IF(BD65="","",VLOOKUP(BD65,'【様式４－２】記載例'!$C$7:$L$48,10,FALSE))</f>
        <v/>
      </c>
      <c r="BE66" s="174" t="str">
        <f>IF(BE65="","",VLOOKUP(BE65,'【様式４－２】記載例'!$C$7:$L$48,10,FALSE))</f>
        <v/>
      </c>
      <c r="BF66" s="293">
        <f>IF($BI$3="４週",SUM(AA66:BB66),IF($BI$3="暦月",SUM(AA66:BE66),""))</f>
        <v>160</v>
      </c>
      <c r="BG66" s="294"/>
      <c r="BH66" s="295">
        <f>IF($BI$3="４週",BF66/4,IF($BI$3="暦月",(BF66/($BI$8/7)),""))</f>
        <v>40</v>
      </c>
      <c r="BI66" s="294"/>
      <c r="BJ66" s="290"/>
      <c r="BK66" s="291"/>
      <c r="BL66" s="291"/>
      <c r="BM66" s="291"/>
      <c r="BN66" s="292"/>
    </row>
    <row r="67" spans="2:66" ht="20.25" customHeight="1" x14ac:dyDescent="0.4">
      <c r="B67" s="296">
        <f>B65+1</f>
        <v>26</v>
      </c>
      <c r="C67" s="298"/>
      <c r="D67" s="300" t="s">
        <v>164</v>
      </c>
      <c r="E67" s="223"/>
      <c r="F67" s="301"/>
      <c r="G67" s="303" t="s">
        <v>104</v>
      </c>
      <c r="H67" s="304"/>
      <c r="I67" s="163"/>
      <c r="J67" s="164"/>
      <c r="K67" s="163"/>
      <c r="L67" s="164"/>
      <c r="M67" s="307" t="s">
        <v>89</v>
      </c>
      <c r="N67" s="308"/>
      <c r="O67" s="311" t="s">
        <v>90</v>
      </c>
      <c r="P67" s="312"/>
      <c r="Q67" s="312"/>
      <c r="R67" s="304"/>
      <c r="S67" s="280" t="s">
        <v>188</v>
      </c>
      <c r="T67" s="281"/>
      <c r="U67" s="281"/>
      <c r="V67" s="281"/>
      <c r="W67" s="282"/>
      <c r="X67" s="195" t="s">
        <v>18</v>
      </c>
      <c r="Y67" s="118"/>
      <c r="Z67" s="119"/>
      <c r="AA67" s="105"/>
      <c r="AB67" s="106" t="s">
        <v>241</v>
      </c>
      <c r="AC67" s="106" t="s">
        <v>242</v>
      </c>
      <c r="AD67" s="106" t="s">
        <v>242</v>
      </c>
      <c r="AE67" s="106"/>
      <c r="AF67" s="106" t="s">
        <v>240</v>
      </c>
      <c r="AG67" s="107" t="s">
        <v>259</v>
      </c>
      <c r="AH67" s="105" t="s">
        <v>242</v>
      </c>
      <c r="AI67" s="106"/>
      <c r="AJ67" s="106" t="s">
        <v>242</v>
      </c>
      <c r="AK67" s="106" t="s">
        <v>242</v>
      </c>
      <c r="AL67" s="106"/>
      <c r="AM67" s="106"/>
      <c r="AN67" s="107" t="s">
        <v>240</v>
      </c>
      <c r="AO67" s="105" t="s">
        <v>259</v>
      </c>
      <c r="AP67" s="106" t="s">
        <v>242</v>
      </c>
      <c r="AQ67" s="106" t="s">
        <v>242</v>
      </c>
      <c r="AR67" s="106" t="s">
        <v>242</v>
      </c>
      <c r="AS67" s="106" t="s">
        <v>241</v>
      </c>
      <c r="AT67" s="106" t="s">
        <v>241</v>
      </c>
      <c r="AU67" s="107"/>
      <c r="AV67" s="105" t="s">
        <v>240</v>
      </c>
      <c r="AW67" s="106" t="s">
        <v>259</v>
      </c>
      <c r="AX67" s="106" t="s">
        <v>241</v>
      </c>
      <c r="AY67" s="106" t="s">
        <v>242</v>
      </c>
      <c r="AZ67" s="106"/>
      <c r="BA67" s="106"/>
      <c r="BB67" s="107" t="s">
        <v>241</v>
      </c>
      <c r="BC67" s="105"/>
      <c r="BD67" s="106"/>
      <c r="BE67" s="108"/>
      <c r="BF67" s="283"/>
      <c r="BG67" s="284"/>
      <c r="BH67" s="285"/>
      <c r="BI67" s="286"/>
      <c r="BJ67" s="287"/>
      <c r="BK67" s="288"/>
      <c r="BL67" s="288"/>
      <c r="BM67" s="288"/>
      <c r="BN67" s="289"/>
    </row>
    <row r="68" spans="2:66" ht="20.25" customHeight="1" x14ac:dyDescent="0.4">
      <c r="B68" s="297"/>
      <c r="C68" s="299"/>
      <c r="D68" s="302"/>
      <c r="E68" s="223"/>
      <c r="F68" s="301"/>
      <c r="G68" s="305"/>
      <c r="H68" s="306"/>
      <c r="I68" s="163"/>
      <c r="J68" s="164" t="str">
        <f>G67</f>
        <v>介護職員</v>
      </c>
      <c r="K68" s="163"/>
      <c r="L68" s="164" t="str">
        <f>M67</f>
        <v>A</v>
      </c>
      <c r="M68" s="309"/>
      <c r="N68" s="310"/>
      <c r="O68" s="313"/>
      <c r="P68" s="314"/>
      <c r="Q68" s="314"/>
      <c r="R68" s="306"/>
      <c r="S68" s="280"/>
      <c r="T68" s="281"/>
      <c r="U68" s="281"/>
      <c r="V68" s="281"/>
      <c r="W68" s="282"/>
      <c r="X68" s="196" t="s">
        <v>246</v>
      </c>
      <c r="Y68" s="120"/>
      <c r="Z68" s="197"/>
      <c r="AA68" s="173" t="str">
        <f>IF(AA67="","",VLOOKUP(AA67,'【様式４－２】記載例'!$C$7:$L$48,10,FALSE))</f>
        <v/>
      </c>
      <c r="AB68" s="174">
        <f>IF(AB67="","",VLOOKUP(AB67,'【様式４－２】記載例'!$C$7:$L$48,10,FALSE))</f>
        <v>7.9999999999999982</v>
      </c>
      <c r="AC68" s="174">
        <f>IF(AC67="","",VLOOKUP(AC67,'【様式４－２】記載例'!$C$7:$L$48,10,FALSE))</f>
        <v>8</v>
      </c>
      <c r="AD68" s="174">
        <f>IF(AD67="","",VLOOKUP(AD67,'【様式４－２】記載例'!$C$7:$L$48,10,FALSE))</f>
        <v>8</v>
      </c>
      <c r="AE68" s="174" t="str">
        <f>IF(AE67="","",VLOOKUP(AE67,'【様式４－２】記載例'!$C$7:$L$48,10,FALSE))</f>
        <v/>
      </c>
      <c r="AF68" s="174">
        <f>IF(AF67="","",VLOOKUP(AF67,'【様式４－２】記載例'!$C$7:$L$48,10,FALSE))</f>
        <v>8</v>
      </c>
      <c r="AG68" s="175">
        <f>IF(AG67="","",VLOOKUP(AG67,'【様式４－２】記載例'!$C$7:$L$48,10,FALSE))</f>
        <v>8</v>
      </c>
      <c r="AH68" s="173">
        <f>IF(AH67="","",VLOOKUP(AH67,'【様式４－２】記載例'!$C$7:$L$48,10,FALSE))</f>
        <v>8</v>
      </c>
      <c r="AI68" s="174" t="str">
        <f>IF(AI67="","",VLOOKUP(AI67,'【様式４－２】記載例'!$C$7:$L$48,10,FALSE))</f>
        <v/>
      </c>
      <c r="AJ68" s="174">
        <f>IF(AJ67="","",VLOOKUP(AJ67,'【様式４－２】記載例'!$C$7:$L$48,10,FALSE))</f>
        <v>8</v>
      </c>
      <c r="AK68" s="174">
        <f>IF(AK67="","",VLOOKUP(AK67,'【様式４－２】記載例'!$C$7:$L$48,10,FALSE))</f>
        <v>8</v>
      </c>
      <c r="AL68" s="174" t="str">
        <f>IF(AL67="","",VLOOKUP(AL67,'【様式４－２】記載例'!$C$7:$L$48,10,FALSE))</f>
        <v/>
      </c>
      <c r="AM68" s="174" t="str">
        <f>IF(AM67="","",VLOOKUP(AM67,'【様式４－２】記載例'!$C$7:$L$48,10,FALSE))</f>
        <v/>
      </c>
      <c r="AN68" s="175">
        <f>IF(AN67="","",VLOOKUP(AN67,'【様式４－２】記載例'!$C$7:$L$48,10,FALSE))</f>
        <v>8</v>
      </c>
      <c r="AO68" s="173">
        <f>IF(AO67="","",VLOOKUP(AO67,'【様式４－２】記載例'!$C$7:$L$48,10,FALSE))</f>
        <v>8</v>
      </c>
      <c r="AP68" s="174">
        <f>IF(AP67="","",VLOOKUP(AP67,'【様式４－２】記載例'!$C$7:$L$48,10,FALSE))</f>
        <v>8</v>
      </c>
      <c r="AQ68" s="174">
        <f>IF(AQ67="","",VLOOKUP(AQ67,'【様式４－２】記載例'!$C$7:$L$48,10,FALSE))</f>
        <v>8</v>
      </c>
      <c r="AR68" s="174">
        <f>IF(AR67="","",VLOOKUP(AR67,'【様式４－２】記載例'!$C$7:$L$48,10,FALSE))</f>
        <v>8</v>
      </c>
      <c r="AS68" s="174">
        <f>IF(AS67="","",VLOOKUP(AS67,'【様式４－２】記載例'!$C$7:$L$48,10,FALSE))</f>
        <v>7.9999999999999982</v>
      </c>
      <c r="AT68" s="174">
        <f>IF(AT67="","",VLOOKUP(AT67,'【様式４－２】記載例'!$C$7:$L$48,10,FALSE))</f>
        <v>7.9999999999999982</v>
      </c>
      <c r="AU68" s="175" t="str">
        <f>IF(AU67="","",VLOOKUP(AU67,'【様式４－２】記載例'!$C$7:$L$48,10,FALSE))</f>
        <v/>
      </c>
      <c r="AV68" s="173">
        <f>IF(AV67="","",VLOOKUP(AV67,'【様式４－２】記載例'!$C$7:$L$48,10,FALSE))</f>
        <v>8</v>
      </c>
      <c r="AW68" s="174">
        <f>IF(AW67="","",VLOOKUP(AW67,'【様式４－２】記載例'!$C$7:$L$48,10,FALSE))</f>
        <v>8</v>
      </c>
      <c r="AX68" s="174">
        <f>IF(AX67="","",VLOOKUP(AX67,'【様式４－２】記載例'!$C$7:$L$48,10,FALSE))</f>
        <v>7.9999999999999982</v>
      </c>
      <c r="AY68" s="174">
        <f>IF(AY67="","",VLOOKUP(AY67,'【様式４－２】記載例'!$C$7:$L$48,10,FALSE))</f>
        <v>8</v>
      </c>
      <c r="AZ68" s="174" t="str">
        <f>IF(AZ67="","",VLOOKUP(AZ67,'【様式４－２】記載例'!$C$7:$L$48,10,FALSE))</f>
        <v/>
      </c>
      <c r="BA68" s="174" t="str">
        <f>IF(BA67="","",VLOOKUP(BA67,'【様式４－２】記載例'!$C$7:$L$48,10,FALSE))</f>
        <v/>
      </c>
      <c r="BB68" s="175">
        <f>IF(BB67="","",VLOOKUP(BB67,'【様式４－２】記載例'!$C$7:$L$48,10,FALSE))</f>
        <v>7.9999999999999982</v>
      </c>
      <c r="BC68" s="173" t="str">
        <f>IF(BC67="","",VLOOKUP(BC67,'【様式４－２】記載例'!$C$7:$L$48,10,FALSE))</f>
        <v/>
      </c>
      <c r="BD68" s="174" t="str">
        <f>IF(BD67="","",VLOOKUP(BD67,'【様式４－２】記載例'!$C$7:$L$48,10,FALSE))</f>
        <v/>
      </c>
      <c r="BE68" s="174" t="str">
        <f>IF(BE67="","",VLOOKUP(BE67,'【様式４－２】記載例'!$C$7:$L$48,10,FALSE))</f>
        <v/>
      </c>
      <c r="BF68" s="293">
        <f>IF($BI$3="４週",SUM(AA68:BB68),IF($BI$3="暦月",SUM(AA68:BE68),""))</f>
        <v>160</v>
      </c>
      <c r="BG68" s="294"/>
      <c r="BH68" s="295">
        <f>IF($BI$3="４週",BF68/4,IF($BI$3="暦月",(BF68/($BI$8/7)),""))</f>
        <v>40</v>
      </c>
      <c r="BI68" s="294"/>
      <c r="BJ68" s="290"/>
      <c r="BK68" s="291"/>
      <c r="BL68" s="291"/>
      <c r="BM68" s="291"/>
      <c r="BN68" s="292"/>
    </row>
    <row r="69" spans="2:66" ht="20.25" customHeight="1" x14ac:dyDescent="0.4">
      <c r="B69" s="296">
        <f>B67+1</f>
        <v>27</v>
      </c>
      <c r="C69" s="298"/>
      <c r="D69" s="300" t="s">
        <v>164</v>
      </c>
      <c r="E69" s="223"/>
      <c r="F69" s="301"/>
      <c r="G69" s="303" t="s">
        <v>104</v>
      </c>
      <c r="H69" s="304"/>
      <c r="I69" s="163"/>
      <c r="J69" s="164"/>
      <c r="K69" s="163"/>
      <c r="L69" s="164"/>
      <c r="M69" s="307" t="s">
        <v>89</v>
      </c>
      <c r="N69" s="308"/>
      <c r="O69" s="311" t="s">
        <v>90</v>
      </c>
      <c r="P69" s="312"/>
      <c r="Q69" s="312"/>
      <c r="R69" s="304"/>
      <c r="S69" s="280" t="s">
        <v>189</v>
      </c>
      <c r="T69" s="281"/>
      <c r="U69" s="281"/>
      <c r="V69" s="281"/>
      <c r="W69" s="282"/>
      <c r="X69" s="195" t="s">
        <v>18</v>
      </c>
      <c r="Y69" s="118"/>
      <c r="Z69" s="119"/>
      <c r="AA69" s="105" t="s">
        <v>241</v>
      </c>
      <c r="AB69" s="106"/>
      <c r="AC69" s="106" t="s">
        <v>241</v>
      </c>
      <c r="AD69" s="106"/>
      <c r="AE69" s="106" t="s">
        <v>242</v>
      </c>
      <c r="AF69" s="106"/>
      <c r="AG69" s="107" t="s">
        <v>240</v>
      </c>
      <c r="AH69" s="105" t="s">
        <v>259</v>
      </c>
      <c r="AI69" s="106" t="s">
        <v>242</v>
      </c>
      <c r="AJ69" s="106" t="s">
        <v>242</v>
      </c>
      <c r="AK69" s="106" t="s">
        <v>241</v>
      </c>
      <c r="AL69" s="106" t="s">
        <v>241</v>
      </c>
      <c r="AM69" s="106"/>
      <c r="AN69" s="107" t="s">
        <v>242</v>
      </c>
      <c r="AO69" s="105" t="s">
        <v>240</v>
      </c>
      <c r="AP69" s="106" t="s">
        <v>259</v>
      </c>
      <c r="AQ69" s="106" t="s">
        <v>241</v>
      </c>
      <c r="AR69" s="106"/>
      <c r="AS69" s="106" t="s">
        <v>242</v>
      </c>
      <c r="AT69" s="106" t="s">
        <v>242</v>
      </c>
      <c r="AU69" s="107"/>
      <c r="AV69" s="105"/>
      <c r="AW69" s="106" t="s">
        <v>240</v>
      </c>
      <c r="AX69" s="106" t="s">
        <v>259</v>
      </c>
      <c r="AY69" s="106" t="s">
        <v>241</v>
      </c>
      <c r="AZ69" s="106" t="s">
        <v>242</v>
      </c>
      <c r="BA69" s="106" t="s">
        <v>242</v>
      </c>
      <c r="BB69" s="107"/>
      <c r="BC69" s="105"/>
      <c r="BD69" s="106"/>
      <c r="BE69" s="108"/>
      <c r="BF69" s="283"/>
      <c r="BG69" s="284"/>
      <c r="BH69" s="285"/>
      <c r="BI69" s="286"/>
      <c r="BJ69" s="287"/>
      <c r="BK69" s="288"/>
      <c r="BL69" s="288"/>
      <c r="BM69" s="288"/>
      <c r="BN69" s="289"/>
    </row>
    <row r="70" spans="2:66" ht="20.25" customHeight="1" x14ac:dyDescent="0.4">
      <c r="B70" s="297"/>
      <c r="C70" s="299"/>
      <c r="D70" s="302"/>
      <c r="E70" s="223"/>
      <c r="F70" s="301"/>
      <c r="G70" s="305"/>
      <c r="H70" s="306"/>
      <c r="I70" s="163"/>
      <c r="J70" s="164" t="str">
        <f>G69</f>
        <v>介護職員</v>
      </c>
      <c r="K70" s="163"/>
      <c r="L70" s="164" t="str">
        <f>M69</f>
        <v>A</v>
      </c>
      <c r="M70" s="309"/>
      <c r="N70" s="310"/>
      <c r="O70" s="313"/>
      <c r="P70" s="314"/>
      <c r="Q70" s="314"/>
      <c r="R70" s="306"/>
      <c r="S70" s="280"/>
      <c r="T70" s="281"/>
      <c r="U70" s="281"/>
      <c r="V70" s="281"/>
      <c r="W70" s="282"/>
      <c r="X70" s="196" t="s">
        <v>246</v>
      </c>
      <c r="Y70" s="120"/>
      <c r="Z70" s="197"/>
      <c r="AA70" s="173">
        <f>IF(AA69="","",VLOOKUP(AA69,'【様式４－２】記載例'!$C$7:$L$48,10,FALSE))</f>
        <v>7.9999999999999982</v>
      </c>
      <c r="AB70" s="174" t="str">
        <f>IF(AB69="","",VLOOKUP(AB69,'【様式４－２】記載例'!$C$7:$L$48,10,FALSE))</f>
        <v/>
      </c>
      <c r="AC70" s="174">
        <f>IF(AC69="","",VLOOKUP(AC69,'【様式４－２】記載例'!$C$7:$L$48,10,FALSE))</f>
        <v>7.9999999999999982</v>
      </c>
      <c r="AD70" s="174" t="str">
        <f>IF(AD69="","",VLOOKUP(AD69,'【様式４－２】記載例'!$C$7:$L$48,10,FALSE))</f>
        <v/>
      </c>
      <c r="AE70" s="174">
        <f>IF(AE69="","",VLOOKUP(AE69,'【様式４－２】記載例'!$C$7:$L$48,10,FALSE))</f>
        <v>8</v>
      </c>
      <c r="AF70" s="174" t="str">
        <f>IF(AF69="","",VLOOKUP(AF69,'【様式４－２】記載例'!$C$7:$L$48,10,FALSE))</f>
        <v/>
      </c>
      <c r="AG70" s="175">
        <f>IF(AG69="","",VLOOKUP(AG69,'【様式４－２】記載例'!$C$7:$L$48,10,FALSE))</f>
        <v>8</v>
      </c>
      <c r="AH70" s="173">
        <f>IF(AH69="","",VLOOKUP(AH69,'【様式４－２】記載例'!$C$7:$L$48,10,FALSE))</f>
        <v>8</v>
      </c>
      <c r="AI70" s="174">
        <f>IF(AI69="","",VLOOKUP(AI69,'【様式４－２】記載例'!$C$7:$L$48,10,FALSE))</f>
        <v>8</v>
      </c>
      <c r="AJ70" s="174">
        <f>IF(AJ69="","",VLOOKUP(AJ69,'【様式４－２】記載例'!$C$7:$L$48,10,FALSE))</f>
        <v>8</v>
      </c>
      <c r="AK70" s="174">
        <f>IF(AK69="","",VLOOKUP(AK69,'【様式４－２】記載例'!$C$7:$L$48,10,FALSE))</f>
        <v>7.9999999999999982</v>
      </c>
      <c r="AL70" s="174">
        <f>IF(AL69="","",VLOOKUP(AL69,'【様式４－２】記載例'!$C$7:$L$48,10,FALSE))</f>
        <v>7.9999999999999982</v>
      </c>
      <c r="AM70" s="174" t="str">
        <f>IF(AM69="","",VLOOKUP(AM69,'【様式４－２】記載例'!$C$7:$L$48,10,FALSE))</f>
        <v/>
      </c>
      <c r="AN70" s="175">
        <f>IF(AN69="","",VLOOKUP(AN69,'【様式４－２】記載例'!$C$7:$L$48,10,FALSE))</f>
        <v>8</v>
      </c>
      <c r="AO70" s="173">
        <f>IF(AO69="","",VLOOKUP(AO69,'【様式４－２】記載例'!$C$7:$L$48,10,FALSE))</f>
        <v>8</v>
      </c>
      <c r="AP70" s="174">
        <f>IF(AP69="","",VLOOKUP(AP69,'【様式４－２】記載例'!$C$7:$L$48,10,FALSE))</f>
        <v>8</v>
      </c>
      <c r="AQ70" s="174">
        <f>IF(AQ69="","",VLOOKUP(AQ69,'【様式４－２】記載例'!$C$7:$L$48,10,FALSE))</f>
        <v>7.9999999999999982</v>
      </c>
      <c r="AR70" s="174" t="str">
        <f>IF(AR69="","",VLOOKUP(AR69,'【様式４－２】記載例'!$C$7:$L$48,10,FALSE))</f>
        <v/>
      </c>
      <c r="AS70" s="174">
        <f>IF(AS69="","",VLOOKUP(AS69,'【様式４－２】記載例'!$C$7:$L$48,10,FALSE))</f>
        <v>8</v>
      </c>
      <c r="AT70" s="174">
        <f>IF(AT69="","",VLOOKUP(AT69,'【様式４－２】記載例'!$C$7:$L$48,10,FALSE))</f>
        <v>8</v>
      </c>
      <c r="AU70" s="175" t="str">
        <f>IF(AU69="","",VLOOKUP(AU69,'【様式４－２】記載例'!$C$7:$L$48,10,FALSE))</f>
        <v/>
      </c>
      <c r="AV70" s="173" t="str">
        <f>IF(AV69="","",VLOOKUP(AV69,'【様式４－２】記載例'!$C$7:$L$48,10,FALSE))</f>
        <v/>
      </c>
      <c r="AW70" s="174">
        <f>IF(AW69="","",VLOOKUP(AW69,'【様式４－２】記載例'!$C$7:$L$48,10,FALSE))</f>
        <v>8</v>
      </c>
      <c r="AX70" s="174">
        <f>IF(AX69="","",VLOOKUP(AX69,'【様式４－２】記載例'!$C$7:$L$48,10,FALSE))</f>
        <v>8</v>
      </c>
      <c r="AY70" s="174">
        <f>IF(AY69="","",VLOOKUP(AY69,'【様式４－２】記載例'!$C$7:$L$48,10,FALSE))</f>
        <v>7.9999999999999982</v>
      </c>
      <c r="AZ70" s="174">
        <f>IF(AZ69="","",VLOOKUP(AZ69,'【様式４－２】記載例'!$C$7:$L$48,10,FALSE))</f>
        <v>8</v>
      </c>
      <c r="BA70" s="174">
        <f>IF(BA69="","",VLOOKUP(BA69,'【様式４－２】記載例'!$C$7:$L$48,10,FALSE))</f>
        <v>8</v>
      </c>
      <c r="BB70" s="175" t="str">
        <f>IF(BB69="","",VLOOKUP(BB69,'【様式４－２】記載例'!$C$7:$L$48,10,FALSE))</f>
        <v/>
      </c>
      <c r="BC70" s="173" t="str">
        <f>IF(BC69="","",VLOOKUP(BC69,'【様式４－２】記載例'!$C$7:$L$48,10,FALSE))</f>
        <v/>
      </c>
      <c r="BD70" s="174" t="str">
        <f>IF(BD69="","",VLOOKUP(BD69,'【様式４－２】記載例'!$C$7:$L$48,10,FALSE))</f>
        <v/>
      </c>
      <c r="BE70" s="174" t="str">
        <f>IF(BE69="","",VLOOKUP(BE69,'【様式４－２】記載例'!$C$7:$L$48,10,FALSE))</f>
        <v/>
      </c>
      <c r="BF70" s="293">
        <f>IF($BI$3="４週",SUM(AA70:BB70),IF($BI$3="暦月",SUM(AA70:BE70),""))</f>
        <v>160</v>
      </c>
      <c r="BG70" s="294"/>
      <c r="BH70" s="295">
        <f>IF($BI$3="４週",BF70/4,IF($BI$3="暦月",(BF70/($BI$8/7)),""))</f>
        <v>40</v>
      </c>
      <c r="BI70" s="294"/>
      <c r="BJ70" s="290"/>
      <c r="BK70" s="291"/>
      <c r="BL70" s="291"/>
      <c r="BM70" s="291"/>
      <c r="BN70" s="292"/>
    </row>
    <row r="71" spans="2:66" ht="20.25" customHeight="1" x14ac:dyDescent="0.4">
      <c r="B71" s="296">
        <f>B69+1</f>
        <v>28</v>
      </c>
      <c r="C71" s="298"/>
      <c r="D71" s="300" t="s">
        <v>164</v>
      </c>
      <c r="E71" s="223"/>
      <c r="F71" s="301"/>
      <c r="G71" s="303" t="s">
        <v>104</v>
      </c>
      <c r="H71" s="304"/>
      <c r="I71" s="163"/>
      <c r="J71" s="164"/>
      <c r="K71" s="163"/>
      <c r="L71" s="164"/>
      <c r="M71" s="307" t="s">
        <v>89</v>
      </c>
      <c r="N71" s="308"/>
      <c r="O71" s="311" t="s">
        <v>90</v>
      </c>
      <c r="P71" s="312"/>
      <c r="Q71" s="312"/>
      <c r="R71" s="304"/>
      <c r="S71" s="280" t="s">
        <v>190</v>
      </c>
      <c r="T71" s="281"/>
      <c r="U71" s="281"/>
      <c r="V71" s="281"/>
      <c r="W71" s="282"/>
      <c r="X71" s="195" t="s">
        <v>18</v>
      </c>
      <c r="Y71" s="118"/>
      <c r="Z71" s="119"/>
      <c r="AA71" s="105" t="s">
        <v>288</v>
      </c>
      <c r="AB71" s="106"/>
      <c r="AC71" s="106" t="s">
        <v>242</v>
      </c>
      <c r="AD71" s="106" t="s">
        <v>241</v>
      </c>
      <c r="AE71" s="106" t="s">
        <v>241</v>
      </c>
      <c r="AF71" s="106" t="s">
        <v>241</v>
      </c>
      <c r="AG71" s="107"/>
      <c r="AH71" s="105" t="s">
        <v>240</v>
      </c>
      <c r="AI71" s="106" t="s">
        <v>259</v>
      </c>
      <c r="AJ71" s="106" t="s">
        <v>241</v>
      </c>
      <c r="AK71" s="106"/>
      <c r="AL71" s="106" t="s">
        <v>242</v>
      </c>
      <c r="AM71" s="106" t="s">
        <v>242</v>
      </c>
      <c r="AN71" s="107"/>
      <c r="AO71" s="105"/>
      <c r="AP71" s="106" t="s">
        <v>240</v>
      </c>
      <c r="AQ71" s="106" t="s">
        <v>259</v>
      </c>
      <c r="AR71" s="106" t="s">
        <v>241</v>
      </c>
      <c r="AS71" s="106"/>
      <c r="AT71" s="106" t="s">
        <v>242</v>
      </c>
      <c r="AU71" s="107" t="s">
        <v>242</v>
      </c>
      <c r="AV71" s="105" t="s">
        <v>242</v>
      </c>
      <c r="AW71" s="106"/>
      <c r="AX71" s="106" t="s">
        <v>240</v>
      </c>
      <c r="AY71" s="106" t="s">
        <v>259</v>
      </c>
      <c r="AZ71" s="106" t="s">
        <v>241</v>
      </c>
      <c r="BA71" s="106"/>
      <c r="BB71" s="107" t="s">
        <v>242</v>
      </c>
      <c r="BC71" s="105"/>
      <c r="BD71" s="106"/>
      <c r="BE71" s="108"/>
      <c r="BF71" s="283"/>
      <c r="BG71" s="284"/>
      <c r="BH71" s="285"/>
      <c r="BI71" s="286"/>
      <c r="BJ71" s="287"/>
      <c r="BK71" s="288"/>
      <c r="BL71" s="288"/>
      <c r="BM71" s="288"/>
      <c r="BN71" s="289"/>
    </row>
    <row r="72" spans="2:66" ht="20.25" customHeight="1" x14ac:dyDescent="0.4">
      <c r="B72" s="297"/>
      <c r="C72" s="299"/>
      <c r="D72" s="302"/>
      <c r="E72" s="223"/>
      <c r="F72" s="301"/>
      <c r="G72" s="305"/>
      <c r="H72" s="306"/>
      <c r="I72" s="163"/>
      <c r="J72" s="164" t="str">
        <f>G71</f>
        <v>介護職員</v>
      </c>
      <c r="K72" s="163"/>
      <c r="L72" s="164" t="str">
        <f>M71</f>
        <v>A</v>
      </c>
      <c r="M72" s="309"/>
      <c r="N72" s="310"/>
      <c r="O72" s="313"/>
      <c r="P72" s="314"/>
      <c r="Q72" s="314"/>
      <c r="R72" s="306"/>
      <c r="S72" s="280"/>
      <c r="T72" s="281"/>
      <c r="U72" s="281"/>
      <c r="V72" s="281"/>
      <c r="W72" s="282"/>
      <c r="X72" s="196" t="s">
        <v>246</v>
      </c>
      <c r="Y72" s="120"/>
      <c r="Z72" s="197"/>
      <c r="AA72" s="173">
        <f>IF(AA71="","",VLOOKUP(AA71,'【様式４－２】記載例'!$C$7:$L$48,10,FALSE))</f>
        <v>8</v>
      </c>
      <c r="AB72" s="174" t="str">
        <f>IF(AB71="","",VLOOKUP(AB71,'【様式４－２】記載例'!$C$7:$L$48,10,FALSE))</f>
        <v/>
      </c>
      <c r="AC72" s="174">
        <f>IF(AC71="","",VLOOKUP(AC71,'【様式４－２】記載例'!$C$7:$L$48,10,FALSE))</f>
        <v>8</v>
      </c>
      <c r="AD72" s="174">
        <f>IF(AD71="","",VLOOKUP(AD71,'【様式４－２】記載例'!$C$7:$L$48,10,FALSE))</f>
        <v>7.9999999999999982</v>
      </c>
      <c r="AE72" s="174">
        <f>IF(AE71="","",VLOOKUP(AE71,'【様式４－２】記載例'!$C$7:$L$48,10,FALSE))</f>
        <v>7.9999999999999982</v>
      </c>
      <c r="AF72" s="174">
        <f>IF(AF71="","",VLOOKUP(AF71,'【様式４－２】記載例'!$C$7:$L$48,10,FALSE))</f>
        <v>7.9999999999999982</v>
      </c>
      <c r="AG72" s="175" t="str">
        <f>IF(AG71="","",VLOOKUP(AG71,'【様式４－２】記載例'!$C$7:$L$48,10,FALSE))</f>
        <v/>
      </c>
      <c r="AH72" s="173">
        <f>IF(AH71="","",VLOOKUP(AH71,'【様式４－２】記載例'!$C$7:$L$48,10,FALSE))</f>
        <v>8</v>
      </c>
      <c r="AI72" s="174">
        <f>IF(AI71="","",VLOOKUP(AI71,'【様式４－２】記載例'!$C$7:$L$48,10,FALSE))</f>
        <v>8</v>
      </c>
      <c r="AJ72" s="174">
        <f>IF(AJ71="","",VLOOKUP(AJ71,'【様式４－２】記載例'!$C$7:$L$48,10,FALSE))</f>
        <v>7.9999999999999982</v>
      </c>
      <c r="AK72" s="174" t="str">
        <f>IF(AK71="","",VLOOKUP(AK71,'【様式４－２】記載例'!$C$7:$L$48,10,FALSE))</f>
        <v/>
      </c>
      <c r="AL72" s="174">
        <f>IF(AL71="","",VLOOKUP(AL71,'【様式４－２】記載例'!$C$7:$L$48,10,FALSE))</f>
        <v>8</v>
      </c>
      <c r="AM72" s="174">
        <f>IF(AM71="","",VLOOKUP(AM71,'【様式４－２】記載例'!$C$7:$L$48,10,FALSE))</f>
        <v>8</v>
      </c>
      <c r="AN72" s="175" t="str">
        <f>IF(AN71="","",VLOOKUP(AN71,'【様式４－２】記載例'!$C$7:$L$48,10,FALSE))</f>
        <v/>
      </c>
      <c r="AO72" s="173" t="str">
        <f>IF(AO71="","",VLOOKUP(AO71,'【様式４－２】記載例'!$C$7:$L$48,10,FALSE))</f>
        <v/>
      </c>
      <c r="AP72" s="174">
        <f>IF(AP71="","",VLOOKUP(AP71,'【様式４－２】記載例'!$C$7:$L$48,10,FALSE))</f>
        <v>8</v>
      </c>
      <c r="AQ72" s="174">
        <f>IF(AQ71="","",VLOOKUP(AQ71,'【様式４－２】記載例'!$C$7:$L$48,10,FALSE))</f>
        <v>8</v>
      </c>
      <c r="AR72" s="174">
        <f>IF(AR71="","",VLOOKUP(AR71,'【様式４－２】記載例'!$C$7:$L$48,10,FALSE))</f>
        <v>7.9999999999999982</v>
      </c>
      <c r="AS72" s="174" t="str">
        <f>IF(AS71="","",VLOOKUP(AS71,'【様式４－２】記載例'!$C$7:$L$48,10,FALSE))</f>
        <v/>
      </c>
      <c r="AT72" s="174">
        <f>IF(AT71="","",VLOOKUP(AT71,'【様式４－２】記載例'!$C$7:$L$48,10,FALSE))</f>
        <v>8</v>
      </c>
      <c r="AU72" s="175">
        <f>IF(AU71="","",VLOOKUP(AU71,'【様式４－２】記載例'!$C$7:$L$48,10,FALSE))</f>
        <v>8</v>
      </c>
      <c r="AV72" s="173">
        <f>IF(AV71="","",VLOOKUP(AV71,'【様式４－２】記載例'!$C$7:$L$48,10,FALSE))</f>
        <v>8</v>
      </c>
      <c r="AW72" s="174" t="str">
        <f>IF(AW71="","",VLOOKUP(AW71,'【様式４－２】記載例'!$C$7:$L$48,10,FALSE))</f>
        <v/>
      </c>
      <c r="AX72" s="174">
        <f>IF(AX71="","",VLOOKUP(AX71,'【様式４－２】記載例'!$C$7:$L$48,10,FALSE))</f>
        <v>8</v>
      </c>
      <c r="AY72" s="174">
        <f>IF(AY71="","",VLOOKUP(AY71,'【様式４－２】記載例'!$C$7:$L$48,10,FALSE))</f>
        <v>8</v>
      </c>
      <c r="AZ72" s="174">
        <f>IF(AZ71="","",VLOOKUP(AZ71,'【様式４－２】記載例'!$C$7:$L$48,10,FALSE))</f>
        <v>7.9999999999999982</v>
      </c>
      <c r="BA72" s="174" t="str">
        <f>IF(BA71="","",VLOOKUP(BA71,'【様式４－２】記載例'!$C$7:$L$48,10,FALSE))</f>
        <v/>
      </c>
      <c r="BB72" s="175">
        <f>IF(BB71="","",VLOOKUP(BB71,'【様式４－２】記載例'!$C$7:$L$48,10,FALSE))</f>
        <v>8</v>
      </c>
      <c r="BC72" s="173" t="str">
        <f>IF(BC71="","",VLOOKUP(BC71,'【様式４－２】記載例'!$C$7:$L$48,10,FALSE))</f>
        <v/>
      </c>
      <c r="BD72" s="174" t="str">
        <f>IF(BD71="","",VLOOKUP(BD71,'【様式４－２】記載例'!$C$7:$L$48,10,FALSE))</f>
        <v/>
      </c>
      <c r="BE72" s="174" t="str">
        <f>IF(BE71="","",VLOOKUP(BE71,'【様式４－２】記載例'!$C$7:$L$48,10,FALSE))</f>
        <v/>
      </c>
      <c r="BF72" s="293">
        <f>IF($BI$3="４週",SUM(AA72:BB72),IF($BI$3="暦月",SUM(AA72:BE72),""))</f>
        <v>160</v>
      </c>
      <c r="BG72" s="294"/>
      <c r="BH72" s="295">
        <f>IF($BI$3="４週",BF72/4,IF($BI$3="暦月",(BF72/($BI$8/7)),""))</f>
        <v>40</v>
      </c>
      <c r="BI72" s="294"/>
      <c r="BJ72" s="290"/>
      <c r="BK72" s="291"/>
      <c r="BL72" s="291"/>
      <c r="BM72" s="291"/>
      <c r="BN72" s="292"/>
    </row>
    <row r="73" spans="2:66" ht="20.25" customHeight="1" x14ac:dyDescent="0.4">
      <c r="B73" s="296">
        <f>B71+1</f>
        <v>29</v>
      </c>
      <c r="C73" s="298"/>
      <c r="D73" s="300" t="s">
        <v>164</v>
      </c>
      <c r="E73" s="223"/>
      <c r="F73" s="301"/>
      <c r="G73" s="303" t="s">
        <v>104</v>
      </c>
      <c r="H73" s="304"/>
      <c r="I73" s="163"/>
      <c r="J73" s="164"/>
      <c r="K73" s="163"/>
      <c r="L73" s="164"/>
      <c r="M73" s="307" t="s">
        <v>100</v>
      </c>
      <c r="N73" s="308"/>
      <c r="O73" s="311" t="s">
        <v>90</v>
      </c>
      <c r="P73" s="312"/>
      <c r="Q73" s="312"/>
      <c r="R73" s="304"/>
      <c r="S73" s="280" t="s">
        <v>191</v>
      </c>
      <c r="T73" s="281"/>
      <c r="U73" s="281"/>
      <c r="V73" s="281"/>
      <c r="W73" s="282"/>
      <c r="X73" s="195" t="s">
        <v>18</v>
      </c>
      <c r="Y73" s="118"/>
      <c r="Z73" s="119"/>
      <c r="AA73" s="105" t="s">
        <v>242</v>
      </c>
      <c r="AB73" s="106"/>
      <c r="AC73" s="106"/>
      <c r="AD73" s="106" t="s">
        <v>242</v>
      </c>
      <c r="AE73" s="106"/>
      <c r="AF73" s="106" t="s">
        <v>242</v>
      </c>
      <c r="AG73" s="107" t="s">
        <v>242</v>
      </c>
      <c r="AH73" s="105"/>
      <c r="AI73" s="106" t="s">
        <v>242</v>
      </c>
      <c r="AJ73" s="106"/>
      <c r="AK73" s="106"/>
      <c r="AL73" s="106" t="s">
        <v>242</v>
      </c>
      <c r="AM73" s="106" t="s">
        <v>241</v>
      </c>
      <c r="AN73" s="107" t="s">
        <v>241</v>
      </c>
      <c r="AO73" s="105" t="s">
        <v>242</v>
      </c>
      <c r="AP73" s="106"/>
      <c r="AQ73" s="106" t="s">
        <v>242</v>
      </c>
      <c r="AR73" s="106"/>
      <c r="AS73" s="106" t="s">
        <v>242</v>
      </c>
      <c r="AT73" s="106"/>
      <c r="AU73" s="107" t="s">
        <v>241</v>
      </c>
      <c r="AV73" s="105" t="s">
        <v>241</v>
      </c>
      <c r="AW73" s="106" t="s">
        <v>242</v>
      </c>
      <c r="AX73" s="106"/>
      <c r="AY73" s="106" t="s">
        <v>242</v>
      </c>
      <c r="AZ73" s="106"/>
      <c r="BA73" s="106" t="s">
        <v>241</v>
      </c>
      <c r="BB73" s="107"/>
      <c r="BC73" s="105"/>
      <c r="BD73" s="106"/>
      <c r="BE73" s="108"/>
      <c r="BF73" s="283"/>
      <c r="BG73" s="284"/>
      <c r="BH73" s="285"/>
      <c r="BI73" s="286"/>
      <c r="BJ73" s="287"/>
      <c r="BK73" s="288"/>
      <c r="BL73" s="288"/>
      <c r="BM73" s="288"/>
      <c r="BN73" s="289"/>
    </row>
    <row r="74" spans="2:66" ht="20.25" customHeight="1" x14ac:dyDescent="0.4">
      <c r="B74" s="297"/>
      <c r="C74" s="299"/>
      <c r="D74" s="302"/>
      <c r="E74" s="223"/>
      <c r="F74" s="301"/>
      <c r="G74" s="341"/>
      <c r="H74" s="342"/>
      <c r="I74" s="207"/>
      <c r="J74" s="208" t="str">
        <f>G73</f>
        <v>介護職員</v>
      </c>
      <c r="K74" s="207"/>
      <c r="L74" s="208" t="str">
        <f>M73</f>
        <v>C</v>
      </c>
      <c r="M74" s="343"/>
      <c r="N74" s="344"/>
      <c r="O74" s="345"/>
      <c r="P74" s="346"/>
      <c r="Q74" s="346"/>
      <c r="R74" s="342"/>
      <c r="S74" s="280"/>
      <c r="T74" s="281"/>
      <c r="U74" s="281"/>
      <c r="V74" s="281"/>
      <c r="W74" s="282"/>
      <c r="X74" s="196" t="s">
        <v>246</v>
      </c>
      <c r="Y74" s="120"/>
      <c r="Z74" s="197"/>
      <c r="AA74" s="173">
        <f>IF(AA73="","",VLOOKUP(AA73,'【様式４－２】記載例'!$C$7:$L$48,10,FALSE))</f>
        <v>8</v>
      </c>
      <c r="AB74" s="174" t="str">
        <f>IF(AB73="","",VLOOKUP(AB73,'【様式４－２】記載例'!$C$7:$L$48,10,FALSE))</f>
        <v/>
      </c>
      <c r="AC74" s="174" t="str">
        <f>IF(AC73="","",VLOOKUP(AC73,'【様式４－２】記載例'!$C$7:$L$48,10,FALSE))</f>
        <v/>
      </c>
      <c r="AD74" s="174">
        <f>IF(AD73="","",VLOOKUP(AD73,'【様式４－２】記載例'!$C$7:$L$48,10,FALSE))</f>
        <v>8</v>
      </c>
      <c r="AE74" s="174" t="str">
        <f>IF(AE73="","",VLOOKUP(AE73,'【様式４－２】記載例'!$C$7:$L$48,10,FALSE))</f>
        <v/>
      </c>
      <c r="AF74" s="174">
        <f>IF(AF73="","",VLOOKUP(AF73,'【様式４－２】記載例'!$C$7:$L$48,10,FALSE))</f>
        <v>8</v>
      </c>
      <c r="AG74" s="175">
        <f>IF(AG73="","",VLOOKUP(AG73,'【様式４－２】記載例'!$C$7:$L$48,10,FALSE))</f>
        <v>8</v>
      </c>
      <c r="AH74" s="173" t="str">
        <f>IF(AH73="","",VLOOKUP(AH73,'【様式４－２】記載例'!$C$7:$L$48,10,FALSE))</f>
        <v/>
      </c>
      <c r="AI74" s="174">
        <f>IF(AI73="","",VLOOKUP(AI73,'【様式４－２】記載例'!$C$7:$L$48,10,FALSE))</f>
        <v>8</v>
      </c>
      <c r="AJ74" s="174" t="str">
        <f>IF(AJ73="","",VLOOKUP(AJ73,'【様式４－２】記載例'!$C$7:$L$48,10,FALSE))</f>
        <v/>
      </c>
      <c r="AK74" s="174" t="str">
        <f>IF(AK73="","",VLOOKUP(AK73,'【様式４－２】記載例'!$C$7:$L$48,10,FALSE))</f>
        <v/>
      </c>
      <c r="AL74" s="174">
        <f>IF(AL73="","",VLOOKUP(AL73,'【様式４－２】記載例'!$C$7:$L$48,10,FALSE))</f>
        <v>8</v>
      </c>
      <c r="AM74" s="174">
        <f>IF(AM73="","",VLOOKUP(AM73,'【様式４－２】記載例'!$C$7:$L$48,10,FALSE))</f>
        <v>7.9999999999999982</v>
      </c>
      <c r="AN74" s="175">
        <f>IF(AN73="","",VLOOKUP(AN73,'【様式４－２】記載例'!$C$7:$L$48,10,FALSE))</f>
        <v>7.9999999999999982</v>
      </c>
      <c r="AO74" s="173">
        <f>IF(AO73="","",VLOOKUP(AO73,'【様式４－２】記載例'!$C$7:$L$48,10,FALSE))</f>
        <v>8</v>
      </c>
      <c r="AP74" s="174" t="str">
        <f>IF(AP73="","",VLOOKUP(AP73,'【様式４－２】記載例'!$C$7:$L$48,10,FALSE))</f>
        <v/>
      </c>
      <c r="AQ74" s="174">
        <f>IF(AQ73="","",VLOOKUP(AQ73,'【様式４－２】記載例'!$C$7:$L$48,10,FALSE))</f>
        <v>8</v>
      </c>
      <c r="AR74" s="174" t="str">
        <f>IF(AR73="","",VLOOKUP(AR73,'【様式４－２】記載例'!$C$7:$L$48,10,FALSE))</f>
        <v/>
      </c>
      <c r="AS74" s="174">
        <f>IF(AS73="","",VLOOKUP(AS73,'【様式４－２】記載例'!$C$7:$L$48,10,FALSE))</f>
        <v>8</v>
      </c>
      <c r="AT74" s="174" t="str">
        <f>IF(AT73="","",VLOOKUP(AT73,'【様式４－２】記載例'!$C$7:$L$48,10,FALSE))</f>
        <v/>
      </c>
      <c r="AU74" s="175">
        <f>IF(AU73="","",VLOOKUP(AU73,'【様式４－２】記載例'!$C$7:$L$48,10,FALSE))</f>
        <v>7.9999999999999982</v>
      </c>
      <c r="AV74" s="173">
        <f>IF(AV73="","",VLOOKUP(AV73,'【様式４－２】記載例'!$C$7:$L$48,10,FALSE))</f>
        <v>7.9999999999999982</v>
      </c>
      <c r="AW74" s="174">
        <f>IF(AW73="","",VLOOKUP(AW73,'【様式４－２】記載例'!$C$7:$L$48,10,FALSE))</f>
        <v>8</v>
      </c>
      <c r="AX74" s="174" t="str">
        <f>IF(AX73="","",VLOOKUP(AX73,'【様式４－２】記載例'!$C$7:$L$48,10,FALSE))</f>
        <v/>
      </c>
      <c r="AY74" s="174">
        <f>IF(AY73="","",VLOOKUP(AY73,'【様式４－２】記載例'!$C$7:$L$48,10,FALSE))</f>
        <v>8</v>
      </c>
      <c r="AZ74" s="174" t="str">
        <f>IF(AZ73="","",VLOOKUP(AZ73,'【様式４－２】記載例'!$C$7:$L$48,10,FALSE))</f>
        <v/>
      </c>
      <c r="BA74" s="174">
        <f>IF(BA73="","",VLOOKUP(BA73,'【様式４－２】記載例'!$C$7:$L$48,10,FALSE))</f>
        <v>7.9999999999999982</v>
      </c>
      <c r="BB74" s="175" t="str">
        <f>IF(BB73="","",VLOOKUP(BB73,'【様式４－２】記載例'!$C$7:$L$48,10,FALSE))</f>
        <v/>
      </c>
      <c r="BC74" s="173" t="str">
        <f>IF(BC73="","",VLOOKUP(BC73,'【様式４－２】記載例'!$C$7:$L$48,10,FALSE))</f>
        <v/>
      </c>
      <c r="BD74" s="174" t="str">
        <f>IF(BD73="","",VLOOKUP(BD73,'【様式４－２】記載例'!$C$7:$L$48,10,FALSE))</f>
        <v/>
      </c>
      <c r="BE74" s="174" t="str">
        <f>IF(BE73="","",VLOOKUP(BE73,'【様式４－２】記載例'!$C$7:$L$48,10,FALSE))</f>
        <v/>
      </c>
      <c r="BF74" s="338">
        <f>IF($BI$3="４週",SUM(AA74:BB74),IF($BI$3="暦月",SUM(AA74:BE74),""))</f>
        <v>128</v>
      </c>
      <c r="BG74" s="339"/>
      <c r="BH74" s="340">
        <f>IF($BI$3="４週",BF74/4,IF($BI$3="暦月",(BF74/($BI$8/7)),""))</f>
        <v>32</v>
      </c>
      <c r="BI74" s="339"/>
      <c r="BJ74" s="335"/>
      <c r="BK74" s="336"/>
      <c r="BL74" s="336"/>
      <c r="BM74" s="336"/>
      <c r="BN74" s="337"/>
    </row>
    <row r="75" spans="2:66" ht="20.25" customHeight="1" x14ac:dyDescent="0.4">
      <c r="B75" s="296">
        <f>B73+1</f>
        <v>30</v>
      </c>
      <c r="C75" s="298"/>
      <c r="D75" s="300"/>
      <c r="E75" s="223"/>
      <c r="F75" s="301"/>
      <c r="G75" s="303"/>
      <c r="H75" s="304"/>
      <c r="I75" s="165"/>
      <c r="J75" s="166"/>
      <c r="K75" s="165"/>
      <c r="L75" s="166"/>
      <c r="M75" s="307"/>
      <c r="N75" s="308"/>
      <c r="O75" s="311"/>
      <c r="P75" s="312"/>
      <c r="Q75" s="312"/>
      <c r="R75" s="304"/>
      <c r="S75" s="280"/>
      <c r="T75" s="281"/>
      <c r="U75" s="281"/>
      <c r="V75" s="281"/>
      <c r="W75" s="282"/>
      <c r="X75" s="121" t="s">
        <v>18</v>
      </c>
      <c r="Y75" s="122"/>
      <c r="Z75" s="123"/>
      <c r="AA75" s="105"/>
      <c r="AB75" s="106"/>
      <c r="AC75" s="106"/>
      <c r="AD75" s="106"/>
      <c r="AE75" s="106"/>
      <c r="AF75" s="106"/>
      <c r="AG75" s="107"/>
      <c r="AH75" s="105"/>
      <c r="AI75" s="106"/>
      <c r="AJ75" s="106"/>
      <c r="AK75" s="106"/>
      <c r="AL75" s="106"/>
      <c r="AM75" s="106"/>
      <c r="AN75" s="107"/>
      <c r="AO75" s="105"/>
      <c r="AP75" s="106"/>
      <c r="AQ75" s="106"/>
      <c r="AR75" s="106"/>
      <c r="AS75" s="106"/>
      <c r="AT75" s="106"/>
      <c r="AU75" s="107"/>
      <c r="AV75" s="105"/>
      <c r="AW75" s="106"/>
      <c r="AX75" s="106"/>
      <c r="AY75" s="106"/>
      <c r="AZ75" s="106"/>
      <c r="BA75" s="106"/>
      <c r="BB75" s="107"/>
      <c r="BC75" s="105"/>
      <c r="BD75" s="106"/>
      <c r="BE75" s="108"/>
      <c r="BF75" s="283"/>
      <c r="BG75" s="284"/>
      <c r="BH75" s="285"/>
      <c r="BI75" s="286"/>
      <c r="BJ75" s="287"/>
      <c r="BK75" s="288"/>
      <c r="BL75" s="288"/>
      <c r="BM75" s="288"/>
      <c r="BN75" s="289"/>
    </row>
    <row r="76" spans="2:66" ht="20.25" customHeight="1" thickBot="1" x14ac:dyDescent="0.45">
      <c r="B76" s="347"/>
      <c r="C76" s="348"/>
      <c r="D76" s="349"/>
      <c r="E76" s="350"/>
      <c r="F76" s="351"/>
      <c r="G76" s="352"/>
      <c r="H76" s="353"/>
      <c r="I76" s="190"/>
      <c r="J76" s="191">
        <f>G76</f>
        <v>0</v>
      </c>
      <c r="K76" s="190"/>
      <c r="L76" s="191">
        <f>M76</f>
        <v>0</v>
      </c>
      <c r="M76" s="354"/>
      <c r="N76" s="355"/>
      <c r="O76" s="356"/>
      <c r="P76" s="357"/>
      <c r="Q76" s="357"/>
      <c r="R76" s="353"/>
      <c r="S76" s="370"/>
      <c r="T76" s="371"/>
      <c r="U76" s="371"/>
      <c r="V76" s="371"/>
      <c r="W76" s="372"/>
      <c r="X76" s="192" t="s">
        <v>246</v>
      </c>
      <c r="Y76" s="193"/>
      <c r="Z76" s="194"/>
      <c r="AA76" s="176" t="str">
        <f>IF(AA75="","",VLOOKUP(AA75,'【様式４－２】記載例'!$C$7:$L$48,10,FALSE))</f>
        <v/>
      </c>
      <c r="AB76" s="177" t="str">
        <f>IF(AB75="","",VLOOKUP(AB75,'【様式４－２】記載例'!$C$7:$L$48,10,FALSE))</f>
        <v/>
      </c>
      <c r="AC76" s="177" t="str">
        <f>IF(AC75="","",VLOOKUP(AC75,'【様式４－２】記載例'!$C$7:$L$48,10,FALSE))</f>
        <v/>
      </c>
      <c r="AD76" s="177" t="str">
        <f>IF(AD75="","",VLOOKUP(AD75,'【様式４－２】記載例'!$C$7:$L$48,10,FALSE))</f>
        <v/>
      </c>
      <c r="AE76" s="177" t="str">
        <f>IF(AE75="","",VLOOKUP(AE75,'【様式４－２】記載例'!$C$7:$L$48,10,FALSE))</f>
        <v/>
      </c>
      <c r="AF76" s="177" t="str">
        <f>IF(AF75="","",VLOOKUP(AF75,'【様式４－２】記載例'!$C$7:$L$48,10,FALSE))</f>
        <v/>
      </c>
      <c r="AG76" s="178" t="str">
        <f>IF(AG75="","",VLOOKUP(AG75,'【様式４－２】記載例'!$C$7:$L$48,10,FALSE))</f>
        <v/>
      </c>
      <c r="AH76" s="176" t="str">
        <f>IF(AH75="","",VLOOKUP(AH75,'【様式４－２】記載例'!$C$7:$L$48,10,FALSE))</f>
        <v/>
      </c>
      <c r="AI76" s="177" t="str">
        <f>IF(AI75="","",VLOOKUP(AI75,'【様式４－２】記載例'!$C$7:$L$48,10,FALSE))</f>
        <v/>
      </c>
      <c r="AJ76" s="177" t="str">
        <f>IF(AJ75="","",VLOOKUP(AJ75,'【様式４－２】記載例'!$C$7:$L$48,10,FALSE))</f>
        <v/>
      </c>
      <c r="AK76" s="177" t="str">
        <f>IF(AK75="","",VLOOKUP(AK75,'【様式４－２】記載例'!$C$7:$L$48,10,FALSE))</f>
        <v/>
      </c>
      <c r="AL76" s="177" t="str">
        <f>IF(AL75="","",VLOOKUP(AL75,'【様式４－２】記載例'!$C$7:$L$48,10,FALSE))</f>
        <v/>
      </c>
      <c r="AM76" s="177" t="str">
        <f>IF(AM75="","",VLOOKUP(AM75,'【様式４－２】記載例'!$C$7:$L$48,10,FALSE))</f>
        <v/>
      </c>
      <c r="AN76" s="178" t="str">
        <f>IF(AN75="","",VLOOKUP(AN75,'【様式４－２】記載例'!$C$7:$L$48,10,FALSE))</f>
        <v/>
      </c>
      <c r="AO76" s="176" t="str">
        <f>IF(AO75="","",VLOOKUP(AO75,'【様式４－２】記載例'!$C$7:$L$48,10,FALSE))</f>
        <v/>
      </c>
      <c r="AP76" s="177" t="str">
        <f>IF(AP75="","",VLOOKUP(AP75,'【様式４－２】記載例'!$C$7:$L$48,10,FALSE))</f>
        <v/>
      </c>
      <c r="AQ76" s="177" t="str">
        <f>IF(AQ75="","",VLOOKUP(AQ75,'【様式４－２】記載例'!$C$7:$L$48,10,FALSE))</f>
        <v/>
      </c>
      <c r="AR76" s="177" t="str">
        <f>IF(AR75="","",VLOOKUP(AR75,'【様式４－２】記載例'!$C$7:$L$48,10,FALSE))</f>
        <v/>
      </c>
      <c r="AS76" s="177" t="str">
        <f>IF(AS75="","",VLOOKUP(AS75,'【様式４－２】記載例'!$C$7:$L$48,10,FALSE))</f>
        <v/>
      </c>
      <c r="AT76" s="177" t="str">
        <f>IF(AT75="","",VLOOKUP(AT75,'【様式４－２】記載例'!$C$7:$L$48,10,FALSE))</f>
        <v/>
      </c>
      <c r="AU76" s="178" t="str">
        <f>IF(AU75="","",VLOOKUP(AU75,'【様式４－２】記載例'!$C$7:$L$48,10,FALSE))</f>
        <v/>
      </c>
      <c r="AV76" s="176" t="str">
        <f>IF(AV75="","",VLOOKUP(AV75,'【様式４－２】記載例'!$C$7:$L$48,10,FALSE))</f>
        <v/>
      </c>
      <c r="AW76" s="177" t="str">
        <f>IF(AW75="","",VLOOKUP(AW75,'【様式４－２】記載例'!$C$7:$L$48,10,FALSE))</f>
        <v/>
      </c>
      <c r="AX76" s="177" t="str">
        <f>IF(AX75="","",VLOOKUP(AX75,'【様式４－２】記載例'!$C$7:$L$48,10,FALSE))</f>
        <v/>
      </c>
      <c r="AY76" s="177" t="str">
        <f>IF(AY75="","",VLOOKUP(AY75,'【様式４－２】記載例'!$C$7:$L$48,10,FALSE))</f>
        <v/>
      </c>
      <c r="AZ76" s="177" t="str">
        <f>IF(AZ75="","",VLOOKUP(AZ75,'【様式４－２】記載例'!$C$7:$L$48,10,FALSE))</f>
        <v/>
      </c>
      <c r="BA76" s="177" t="str">
        <f>IF(BA75="","",VLOOKUP(BA75,'【様式４－２】記載例'!$C$7:$L$48,10,FALSE))</f>
        <v/>
      </c>
      <c r="BB76" s="178" t="str">
        <f>IF(BB75="","",VLOOKUP(BB75,'【様式４－２】記載例'!$C$7:$L$48,10,FALSE))</f>
        <v/>
      </c>
      <c r="BC76" s="176" t="str">
        <f>IF(BC75="","",VLOOKUP(BC75,'【様式４－２】記載例'!$C$7:$L$48,10,FALSE))</f>
        <v/>
      </c>
      <c r="BD76" s="177" t="str">
        <f>IF(BD75="","",VLOOKUP(BD75,'【様式４－２】記載例'!$C$7:$L$48,10,FALSE))</f>
        <v/>
      </c>
      <c r="BE76" s="189" t="str">
        <f>IF(BE75="","",VLOOKUP(BE75,'【様式４－２】記載例'!$C$7:$L$48,10,FALSE))</f>
        <v/>
      </c>
      <c r="BF76" s="376">
        <f>IF($BI$3="４週",SUM(AA76:BB76),IF($BI$3="暦月",SUM(AA76:BE76),""))</f>
        <v>0</v>
      </c>
      <c r="BG76" s="377"/>
      <c r="BH76" s="378">
        <f>IF($BI$3="４週",BF76/4,IF($BI$3="暦月",(BF76/($BI$8/7)),""))</f>
        <v>0</v>
      </c>
      <c r="BI76" s="377"/>
      <c r="BJ76" s="373"/>
      <c r="BK76" s="374"/>
      <c r="BL76" s="374"/>
      <c r="BM76" s="374"/>
      <c r="BN76" s="375"/>
    </row>
    <row r="77" spans="2:66" ht="20.25" customHeight="1" x14ac:dyDescent="0.4">
      <c r="B77" s="49"/>
      <c r="C77" s="49"/>
      <c r="D77" s="49"/>
      <c r="E77" s="49"/>
      <c r="F77" s="49"/>
      <c r="G77" s="69"/>
      <c r="H77" s="69"/>
      <c r="I77" s="69"/>
      <c r="J77" s="69"/>
      <c r="K77" s="69"/>
      <c r="L77" s="69"/>
      <c r="M77" s="70"/>
      <c r="N77" s="70"/>
      <c r="O77" s="69"/>
      <c r="P77" s="69"/>
      <c r="Q77" s="69"/>
      <c r="R77" s="69"/>
      <c r="S77" s="71"/>
      <c r="T77" s="71"/>
      <c r="U77" s="71"/>
      <c r="V77" s="72"/>
      <c r="W77" s="72"/>
      <c r="X77" s="72"/>
      <c r="Y77" s="73"/>
      <c r="Z77" s="74"/>
      <c r="AA77" s="75"/>
      <c r="AB77" s="75"/>
      <c r="AC77" s="75"/>
      <c r="AD77" s="75"/>
      <c r="AE77" s="75"/>
      <c r="AF77" s="75"/>
      <c r="AG77" s="75"/>
      <c r="AH77" s="75"/>
      <c r="AI77" s="75"/>
      <c r="AJ77" s="75"/>
      <c r="AK77" s="75"/>
      <c r="AL77" s="75"/>
      <c r="AM77" s="75"/>
      <c r="AN77" s="75"/>
      <c r="AO77" s="75"/>
      <c r="AP77" s="75"/>
      <c r="AQ77" s="75"/>
      <c r="AR77" s="75"/>
      <c r="AS77" s="75"/>
      <c r="AT77" s="75"/>
      <c r="AU77" s="75"/>
      <c r="AV77" s="75"/>
      <c r="AW77" s="75"/>
      <c r="AX77" s="75"/>
      <c r="AY77" s="75"/>
      <c r="AZ77" s="75"/>
      <c r="BA77" s="75"/>
      <c r="BB77" s="75"/>
      <c r="BC77" s="75"/>
      <c r="BD77" s="75"/>
      <c r="BE77" s="75"/>
      <c r="BF77" s="75"/>
      <c r="BG77" s="75"/>
      <c r="BH77" s="76"/>
      <c r="BI77" s="76"/>
      <c r="BJ77" s="71"/>
      <c r="BK77" s="71"/>
      <c r="BL77" s="71"/>
      <c r="BM77" s="71"/>
      <c r="BN77" s="71"/>
    </row>
    <row r="78" spans="2:66" ht="20.25" customHeight="1" x14ac:dyDescent="0.4">
      <c r="B78" s="49"/>
      <c r="C78" s="49"/>
      <c r="D78" s="49"/>
      <c r="E78" s="49"/>
      <c r="F78" s="49"/>
      <c r="G78" s="69"/>
      <c r="H78" s="69"/>
      <c r="I78" s="69"/>
      <c r="J78" s="69"/>
      <c r="K78" s="69"/>
      <c r="L78" s="69"/>
      <c r="M78" s="124"/>
      <c r="N78" s="125" t="s">
        <v>274</v>
      </c>
      <c r="O78" s="125"/>
      <c r="P78" s="125"/>
      <c r="Q78" s="125"/>
      <c r="R78" s="125"/>
      <c r="S78" s="125"/>
      <c r="T78" s="125"/>
      <c r="U78" s="125"/>
      <c r="V78" s="125"/>
      <c r="W78" s="125"/>
      <c r="X78" s="126"/>
      <c r="Y78" s="125"/>
      <c r="Z78" s="125"/>
      <c r="AA78" s="125"/>
      <c r="AB78" s="125"/>
      <c r="AC78" s="125"/>
      <c r="AD78" s="127"/>
      <c r="AE78" s="127"/>
      <c r="AF78" s="127"/>
      <c r="AG78" s="127"/>
      <c r="AH78" s="127"/>
      <c r="AI78" s="127"/>
      <c r="AJ78" s="127"/>
      <c r="AK78" s="127"/>
      <c r="AL78" s="127"/>
      <c r="AM78" s="127"/>
      <c r="AN78" s="127"/>
      <c r="AO78" s="127"/>
      <c r="AP78" s="127"/>
      <c r="AQ78" s="127"/>
      <c r="AR78" s="127"/>
      <c r="AS78" s="127"/>
      <c r="AT78" s="127"/>
      <c r="AU78" s="127"/>
      <c r="AV78" s="127"/>
      <c r="AW78" s="127"/>
      <c r="AX78" s="127"/>
      <c r="AY78" s="127"/>
      <c r="AZ78" s="127"/>
      <c r="BA78" s="127"/>
      <c r="BB78" s="127"/>
      <c r="BC78" s="127"/>
      <c r="BD78" s="127"/>
      <c r="BE78" s="127"/>
      <c r="BF78" s="127"/>
      <c r="BG78" s="127"/>
      <c r="BH78" s="128"/>
      <c r="BI78" s="76"/>
      <c r="BJ78" s="71"/>
      <c r="BK78" s="71"/>
      <c r="BL78" s="71"/>
      <c r="BM78" s="71"/>
      <c r="BN78" s="71"/>
    </row>
    <row r="79" spans="2:66" ht="20.25" customHeight="1" x14ac:dyDescent="0.4">
      <c r="B79" s="49"/>
      <c r="C79" s="49"/>
      <c r="D79" s="49"/>
      <c r="E79" s="49"/>
      <c r="F79" s="49"/>
      <c r="G79" s="69"/>
      <c r="H79" s="69"/>
      <c r="I79" s="69"/>
      <c r="J79" s="69"/>
      <c r="K79" s="69"/>
      <c r="L79" s="69"/>
      <c r="M79" s="124"/>
      <c r="N79" s="125"/>
      <c r="O79" s="125" t="s">
        <v>139</v>
      </c>
      <c r="P79" s="125"/>
      <c r="Q79" s="125"/>
      <c r="R79" s="125"/>
      <c r="S79" s="125"/>
      <c r="T79" s="125"/>
      <c r="U79" s="125"/>
      <c r="V79" s="125"/>
      <c r="W79" s="125"/>
      <c r="X79" s="126"/>
      <c r="Y79" s="125"/>
      <c r="Z79" s="125"/>
      <c r="AA79" s="125"/>
      <c r="AB79" s="125"/>
      <c r="AC79" s="125"/>
      <c r="AD79" s="127"/>
      <c r="AE79" s="125" t="s">
        <v>150</v>
      </c>
      <c r="AF79" s="125"/>
      <c r="AG79" s="125"/>
      <c r="AH79" s="125"/>
      <c r="AI79" s="125"/>
      <c r="AJ79" s="125"/>
      <c r="AK79" s="125"/>
      <c r="AL79" s="125"/>
      <c r="AM79" s="125"/>
      <c r="AN79" s="126"/>
      <c r="AO79" s="125"/>
      <c r="AP79" s="125"/>
      <c r="AQ79" s="125"/>
      <c r="AR79" s="125"/>
      <c r="AS79" s="127"/>
      <c r="AT79" s="127"/>
      <c r="AU79" s="125" t="s">
        <v>151</v>
      </c>
      <c r="AV79" s="127"/>
      <c r="AW79" s="127"/>
      <c r="AX79" s="127"/>
      <c r="AY79" s="127"/>
      <c r="AZ79" s="127"/>
      <c r="BA79" s="127"/>
      <c r="BB79" s="127"/>
      <c r="BC79" s="127"/>
      <c r="BD79" s="127"/>
      <c r="BE79" s="127"/>
      <c r="BF79" s="127"/>
      <c r="BG79" s="127"/>
      <c r="BH79" s="128"/>
      <c r="BI79" s="76"/>
      <c r="BJ79" s="389"/>
      <c r="BK79" s="389"/>
      <c r="BL79" s="389"/>
      <c r="BM79" s="389"/>
      <c r="BN79" s="71"/>
    </row>
    <row r="80" spans="2:66" ht="20.25" customHeight="1" x14ac:dyDescent="0.4">
      <c r="B80" s="49"/>
      <c r="C80" s="49"/>
      <c r="D80" s="49"/>
      <c r="E80" s="49"/>
      <c r="F80" s="49"/>
      <c r="G80" s="69"/>
      <c r="H80" s="69"/>
      <c r="I80" s="69"/>
      <c r="J80" s="69"/>
      <c r="K80" s="69"/>
      <c r="L80" s="69"/>
      <c r="M80" s="124"/>
      <c r="N80" s="125"/>
      <c r="O80" s="390" t="s">
        <v>131</v>
      </c>
      <c r="P80" s="390"/>
      <c r="Q80" s="390" t="s">
        <v>132</v>
      </c>
      <c r="R80" s="390"/>
      <c r="S80" s="390"/>
      <c r="T80" s="390"/>
      <c r="U80" s="125"/>
      <c r="V80" s="391" t="s">
        <v>133</v>
      </c>
      <c r="W80" s="391"/>
      <c r="X80" s="391"/>
      <c r="Y80" s="391"/>
      <c r="Z80" s="129"/>
      <c r="AA80" s="130" t="s">
        <v>134</v>
      </c>
      <c r="AB80" s="130"/>
      <c r="AC80" s="2"/>
      <c r="AD80" s="127"/>
      <c r="AE80" s="390" t="s">
        <v>131</v>
      </c>
      <c r="AF80" s="390"/>
      <c r="AG80" s="390" t="s">
        <v>132</v>
      </c>
      <c r="AH80" s="390"/>
      <c r="AI80" s="390"/>
      <c r="AJ80" s="390"/>
      <c r="AK80" s="125"/>
      <c r="AL80" s="391" t="s">
        <v>133</v>
      </c>
      <c r="AM80" s="391"/>
      <c r="AN80" s="391"/>
      <c r="AO80" s="391"/>
      <c r="AP80" s="129"/>
      <c r="AQ80" s="130" t="s">
        <v>134</v>
      </c>
      <c r="AR80" s="130"/>
      <c r="AS80" s="127"/>
      <c r="AT80" s="127"/>
      <c r="AU80" s="127"/>
      <c r="AV80" s="127"/>
      <c r="AW80" s="127"/>
      <c r="AX80" s="127"/>
      <c r="AY80" s="127"/>
      <c r="AZ80" s="127"/>
      <c r="BA80" s="127"/>
      <c r="BB80" s="127"/>
      <c r="BC80" s="127"/>
      <c r="BD80" s="127"/>
      <c r="BE80" s="127"/>
      <c r="BF80" s="127"/>
      <c r="BG80" s="127"/>
      <c r="BH80" s="128"/>
      <c r="BI80" s="76"/>
      <c r="BJ80" s="392"/>
      <c r="BK80" s="392"/>
      <c r="BL80" s="392"/>
      <c r="BM80" s="392"/>
      <c r="BN80" s="71"/>
    </row>
    <row r="81" spans="2:66" ht="20.25" customHeight="1" x14ac:dyDescent="0.4">
      <c r="B81" s="49"/>
      <c r="C81" s="49"/>
      <c r="D81" s="49"/>
      <c r="E81" s="49"/>
      <c r="F81" s="49"/>
      <c r="G81" s="69"/>
      <c r="H81" s="69"/>
      <c r="I81" s="69"/>
      <c r="J81" s="69"/>
      <c r="K81" s="69"/>
      <c r="L81" s="69"/>
      <c r="M81" s="124"/>
      <c r="N81" s="125"/>
      <c r="O81" s="386"/>
      <c r="P81" s="386"/>
      <c r="Q81" s="386" t="s">
        <v>135</v>
      </c>
      <c r="R81" s="386"/>
      <c r="S81" s="386" t="s">
        <v>136</v>
      </c>
      <c r="T81" s="386"/>
      <c r="U81" s="125"/>
      <c r="V81" s="386" t="s">
        <v>135</v>
      </c>
      <c r="W81" s="386"/>
      <c r="X81" s="386" t="s">
        <v>136</v>
      </c>
      <c r="Y81" s="386"/>
      <c r="Z81" s="129"/>
      <c r="AA81" s="130" t="s">
        <v>137</v>
      </c>
      <c r="AB81" s="130"/>
      <c r="AC81" s="2"/>
      <c r="AD81" s="127"/>
      <c r="AE81" s="386"/>
      <c r="AF81" s="386"/>
      <c r="AG81" s="386" t="s">
        <v>135</v>
      </c>
      <c r="AH81" s="386"/>
      <c r="AI81" s="386" t="s">
        <v>136</v>
      </c>
      <c r="AJ81" s="386"/>
      <c r="AK81" s="125"/>
      <c r="AL81" s="386" t="s">
        <v>135</v>
      </c>
      <c r="AM81" s="386"/>
      <c r="AN81" s="386" t="s">
        <v>136</v>
      </c>
      <c r="AO81" s="386"/>
      <c r="AP81" s="129"/>
      <c r="AQ81" s="130" t="s">
        <v>137</v>
      </c>
      <c r="AR81" s="130"/>
      <c r="AS81" s="127"/>
      <c r="AT81" s="127"/>
      <c r="AU81" s="131" t="s">
        <v>153</v>
      </c>
      <c r="AV81" s="131"/>
      <c r="AW81" s="131"/>
      <c r="AX81" s="131"/>
      <c r="AY81" s="129"/>
      <c r="AZ81" s="130" t="s">
        <v>154</v>
      </c>
      <c r="BA81" s="131"/>
      <c r="BB81" s="131"/>
      <c r="BC81" s="131"/>
      <c r="BD81" s="129"/>
      <c r="BE81" s="386" t="s">
        <v>138</v>
      </c>
      <c r="BF81" s="386"/>
      <c r="BG81" s="386"/>
      <c r="BH81" s="386"/>
      <c r="BI81" s="76"/>
      <c r="BJ81" s="387"/>
      <c r="BK81" s="387"/>
      <c r="BL81" s="387"/>
      <c r="BM81" s="387"/>
      <c r="BN81" s="71"/>
    </row>
    <row r="82" spans="2:66" ht="20.25" customHeight="1" x14ac:dyDescent="0.4">
      <c r="B82" s="49"/>
      <c r="C82" s="49"/>
      <c r="D82" s="49"/>
      <c r="E82" s="49"/>
      <c r="F82" s="49"/>
      <c r="G82" s="69"/>
      <c r="H82" s="69"/>
      <c r="I82" s="69"/>
      <c r="J82" s="69"/>
      <c r="K82" s="69"/>
      <c r="L82" s="69"/>
      <c r="M82" s="124"/>
      <c r="N82" s="125"/>
      <c r="O82" s="384" t="s">
        <v>6</v>
      </c>
      <c r="P82" s="384"/>
      <c r="Q82" s="388">
        <f>SUMIFS($BF$17:$BF$76,$J$17:$J$76,"看護職員",$L$17:$L$76,"A")</f>
        <v>320</v>
      </c>
      <c r="R82" s="388"/>
      <c r="S82" s="379">
        <f>SUMIFS($BH$17:$BH$76,$J$17:$J$76,"看護職員",$L$17:$L$76,"A")</f>
        <v>80</v>
      </c>
      <c r="T82" s="379"/>
      <c r="U82" s="139"/>
      <c r="V82" s="380">
        <v>0</v>
      </c>
      <c r="W82" s="380"/>
      <c r="X82" s="380">
        <v>0</v>
      </c>
      <c r="Y82" s="380"/>
      <c r="Z82" s="140"/>
      <c r="AA82" s="381">
        <v>2</v>
      </c>
      <c r="AB82" s="382"/>
      <c r="AC82" s="2"/>
      <c r="AD82" s="127"/>
      <c r="AE82" s="384" t="s">
        <v>6</v>
      </c>
      <c r="AF82" s="384"/>
      <c r="AG82" s="388">
        <f>SUMIFS($BF$17:$BF$76,$J$17:$J$76,"介護職員",$L$17:$L$76,"A")</f>
        <v>2560</v>
      </c>
      <c r="AH82" s="388"/>
      <c r="AI82" s="379">
        <f>SUMIFS($BH$17:$BH$76,$J$17:$J$76,"介護職員",$L$17:$L$76,"A")</f>
        <v>640</v>
      </c>
      <c r="AJ82" s="379"/>
      <c r="AK82" s="139"/>
      <c r="AL82" s="380">
        <v>0</v>
      </c>
      <c r="AM82" s="380"/>
      <c r="AN82" s="380">
        <v>0</v>
      </c>
      <c r="AO82" s="380"/>
      <c r="AP82" s="140"/>
      <c r="AQ82" s="381">
        <v>16</v>
      </c>
      <c r="AR82" s="382"/>
      <c r="AS82" s="127"/>
      <c r="AT82" s="127"/>
      <c r="AU82" s="383">
        <f>Y96</f>
        <v>2.5</v>
      </c>
      <c r="AV82" s="384"/>
      <c r="AW82" s="384"/>
      <c r="AX82" s="384"/>
      <c r="AY82" s="132" t="s">
        <v>152</v>
      </c>
      <c r="AZ82" s="383">
        <f>AO96</f>
        <v>19.2</v>
      </c>
      <c r="BA82" s="385"/>
      <c r="BB82" s="385"/>
      <c r="BC82" s="385"/>
      <c r="BD82" s="132" t="s">
        <v>146</v>
      </c>
      <c r="BE82" s="393">
        <f>ROUNDDOWN(AU82+AZ82,1)</f>
        <v>21.7</v>
      </c>
      <c r="BF82" s="393"/>
      <c r="BG82" s="393"/>
      <c r="BH82" s="393"/>
      <c r="BI82" s="76"/>
      <c r="BJ82" s="79"/>
      <c r="BK82" s="79"/>
      <c r="BL82" s="79"/>
      <c r="BM82" s="79"/>
      <c r="BN82" s="71"/>
    </row>
    <row r="83" spans="2:66" ht="20.25" customHeight="1" x14ac:dyDescent="0.4">
      <c r="B83" s="49"/>
      <c r="C83" s="49"/>
      <c r="D83" s="49"/>
      <c r="E83" s="49"/>
      <c r="F83" s="49"/>
      <c r="G83" s="69"/>
      <c r="H83" s="69"/>
      <c r="I83" s="69"/>
      <c r="J83" s="69"/>
      <c r="K83" s="69"/>
      <c r="L83" s="69"/>
      <c r="M83" s="124"/>
      <c r="N83" s="125"/>
      <c r="O83" s="384" t="s">
        <v>7</v>
      </c>
      <c r="P83" s="384"/>
      <c r="Q83" s="388">
        <f>SUMIFS($BF$17:$BF$76,$J$17:$J$76,"看護職員",$L$17:$L$76,"B")</f>
        <v>79.999999999999986</v>
      </c>
      <c r="R83" s="388"/>
      <c r="S83" s="379">
        <f>SUMIFS($BH$17:$BH$76,$J$17:$J$76,"看護職員",$L$17:$L$76,"B")</f>
        <v>19.999999999999996</v>
      </c>
      <c r="T83" s="379"/>
      <c r="U83" s="139"/>
      <c r="V83" s="380">
        <v>80</v>
      </c>
      <c r="W83" s="380"/>
      <c r="X83" s="380">
        <v>20</v>
      </c>
      <c r="Y83" s="380"/>
      <c r="Z83" s="140"/>
      <c r="AA83" s="381">
        <v>0</v>
      </c>
      <c r="AB83" s="382"/>
      <c r="AC83" s="2"/>
      <c r="AD83" s="127"/>
      <c r="AE83" s="384" t="s">
        <v>7</v>
      </c>
      <c r="AF83" s="384"/>
      <c r="AG83" s="388">
        <f>SUMIFS($BF$17:$BF$76,$J$17:$J$76,"介護職員",$L$17:$L$76,"B")</f>
        <v>0</v>
      </c>
      <c r="AH83" s="388"/>
      <c r="AI83" s="379">
        <f>SUMIFS($BH$17:$BH$76,$J$17:$J$76,"介護職員",$L$17:$L$76,"B")</f>
        <v>0</v>
      </c>
      <c r="AJ83" s="379"/>
      <c r="AK83" s="139"/>
      <c r="AL83" s="380">
        <v>0</v>
      </c>
      <c r="AM83" s="380"/>
      <c r="AN83" s="380">
        <v>0</v>
      </c>
      <c r="AO83" s="380"/>
      <c r="AP83" s="140"/>
      <c r="AQ83" s="381">
        <v>0</v>
      </c>
      <c r="AR83" s="382"/>
      <c r="AS83" s="127"/>
      <c r="AT83" s="127"/>
      <c r="AU83" s="127"/>
      <c r="AV83" s="127"/>
      <c r="AW83" s="127"/>
      <c r="AX83" s="127"/>
      <c r="AY83" s="127"/>
      <c r="AZ83" s="127"/>
      <c r="BA83" s="127"/>
      <c r="BB83" s="127"/>
      <c r="BC83" s="127"/>
      <c r="BD83" s="127"/>
      <c r="BE83" s="127"/>
      <c r="BF83" s="127"/>
      <c r="BG83" s="127"/>
      <c r="BH83" s="128"/>
      <c r="BI83" s="76"/>
      <c r="BJ83" s="71"/>
      <c r="BK83" s="71"/>
      <c r="BL83" s="71"/>
      <c r="BM83" s="71"/>
      <c r="BN83" s="71"/>
    </row>
    <row r="84" spans="2:66" ht="20.25" customHeight="1" x14ac:dyDescent="0.4">
      <c r="B84" s="49"/>
      <c r="C84" s="49"/>
      <c r="D84" s="49"/>
      <c r="E84" s="49"/>
      <c r="F84" s="49"/>
      <c r="G84" s="69"/>
      <c r="H84" s="69"/>
      <c r="I84" s="69"/>
      <c r="J84" s="69"/>
      <c r="K84" s="69"/>
      <c r="L84" s="69"/>
      <c r="M84" s="124"/>
      <c r="N84" s="125"/>
      <c r="O84" s="384" t="s">
        <v>8</v>
      </c>
      <c r="P84" s="384"/>
      <c r="Q84" s="388">
        <f>SUMIFS($BF$17:$BF$76,$J$17:$J$76,"看護職員",$L$17:$L$76,"C")</f>
        <v>0</v>
      </c>
      <c r="R84" s="388"/>
      <c r="S84" s="379">
        <f>SUMIFS($BH$17:$BH$76,$J$17:$J$76,"看護職員",$L$17:$L$76,"C")</f>
        <v>0</v>
      </c>
      <c r="T84" s="379"/>
      <c r="U84" s="139"/>
      <c r="V84" s="380">
        <v>0</v>
      </c>
      <c r="W84" s="380"/>
      <c r="X84" s="398">
        <v>0</v>
      </c>
      <c r="Y84" s="398"/>
      <c r="Z84" s="140"/>
      <c r="AA84" s="396" t="s">
        <v>36</v>
      </c>
      <c r="AB84" s="397"/>
      <c r="AC84" s="2"/>
      <c r="AD84" s="127"/>
      <c r="AE84" s="384" t="s">
        <v>8</v>
      </c>
      <c r="AF84" s="384"/>
      <c r="AG84" s="388">
        <f>SUMIFS($BF$17:$BF$76,$J$17:$J$76,"介護職員",$L$17:$L$76,"C")</f>
        <v>512</v>
      </c>
      <c r="AH84" s="388"/>
      <c r="AI84" s="379">
        <f>SUMIFS($BH$17:$BH$76,$J$17:$J$76,"介護職員",$L$17:$L$76,"C")</f>
        <v>128</v>
      </c>
      <c r="AJ84" s="379"/>
      <c r="AK84" s="139"/>
      <c r="AL84" s="380">
        <v>512</v>
      </c>
      <c r="AM84" s="380"/>
      <c r="AN84" s="398">
        <v>128</v>
      </c>
      <c r="AO84" s="398"/>
      <c r="AP84" s="140"/>
      <c r="AQ84" s="396" t="s">
        <v>36</v>
      </c>
      <c r="AR84" s="397"/>
      <c r="AS84" s="127"/>
      <c r="AT84" s="127"/>
      <c r="AU84" s="127"/>
      <c r="AV84" s="127"/>
      <c r="AW84" s="127"/>
      <c r="AX84" s="127"/>
      <c r="AY84" s="127"/>
      <c r="AZ84" s="127"/>
      <c r="BA84" s="127"/>
      <c r="BB84" s="127"/>
      <c r="BC84" s="127"/>
      <c r="BD84" s="127"/>
      <c r="BE84" s="127"/>
      <c r="BF84" s="127"/>
      <c r="BG84" s="127"/>
      <c r="BH84" s="128"/>
      <c r="BI84" s="76"/>
      <c r="BJ84" s="71"/>
      <c r="BK84" s="71"/>
      <c r="BL84" s="71"/>
      <c r="BM84" s="71"/>
      <c r="BN84" s="71"/>
    </row>
    <row r="85" spans="2:66" ht="20.25" customHeight="1" x14ac:dyDescent="0.4">
      <c r="B85" s="49"/>
      <c r="C85" s="49"/>
      <c r="D85" s="49"/>
      <c r="E85" s="49"/>
      <c r="F85" s="49"/>
      <c r="G85" s="69"/>
      <c r="H85" s="69"/>
      <c r="I85" s="69"/>
      <c r="J85" s="69"/>
      <c r="K85" s="69"/>
      <c r="L85" s="69"/>
      <c r="M85" s="124"/>
      <c r="N85" s="125"/>
      <c r="O85" s="384" t="s">
        <v>9</v>
      </c>
      <c r="P85" s="384"/>
      <c r="Q85" s="388">
        <f>SUMIFS($BF$17:$BF$76,$J$17:$J$76,"看護職員",$L$17:$L$76,"D")</f>
        <v>0</v>
      </c>
      <c r="R85" s="388"/>
      <c r="S85" s="379">
        <f>SUMIFS($BH$17:$BH$76,$J$17:$J$76,"看護職員",$L$17:$L$76,"D")</f>
        <v>0</v>
      </c>
      <c r="T85" s="379"/>
      <c r="U85" s="139"/>
      <c r="V85" s="380">
        <v>0</v>
      </c>
      <c r="W85" s="380"/>
      <c r="X85" s="398">
        <v>0</v>
      </c>
      <c r="Y85" s="398"/>
      <c r="Z85" s="140"/>
      <c r="AA85" s="396" t="s">
        <v>36</v>
      </c>
      <c r="AB85" s="397"/>
      <c r="AC85" s="2"/>
      <c r="AD85" s="127"/>
      <c r="AE85" s="384" t="s">
        <v>9</v>
      </c>
      <c r="AF85" s="384"/>
      <c r="AG85" s="388">
        <f>SUMIFS($BF$17:$BF$76,$J$17:$J$76,"介護職員",$L$17:$L$76,"D")</f>
        <v>0</v>
      </c>
      <c r="AH85" s="388"/>
      <c r="AI85" s="379">
        <f>SUMIFS($BH$17:$BH$76,$J$17:$J$76,"介護職員",$L$17:$L$76,"D")</f>
        <v>0</v>
      </c>
      <c r="AJ85" s="379"/>
      <c r="AK85" s="139"/>
      <c r="AL85" s="380">
        <v>0</v>
      </c>
      <c r="AM85" s="380"/>
      <c r="AN85" s="398">
        <v>0</v>
      </c>
      <c r="AO85" s="398"/>
      <c r="AP85" s="140"/>
      <c r="AQ85" s="396" t="s">
        <v>36</v>
      </c>
      <c r="AR85" s="397"/>
      <c r="AS85" s="127"/>
      <c r="AT85" s="127"/>
      <c r="AU85" s="125" t="s">
        <v>155</v>
      </c>
      <c r="AV85" s="125"/>
      <c r="AW85" s="125"/>
      <c r="AX85" s="125"/>
      <c r="AY85" s="125"/>
      <c r="AZ85" s="125"/>
      <c r="BA85" s="127"/>
      <c r="BB85" s="127"/>
      <c r="BC85" s="127"/>
      <c r="BD85" s="127"/>
      <c r="BE85" s="127"/>
      <c r="BF85" s="127"/>
      <c r="BG85" s="127"/>
      <c r="BH85" s="128"/>
      <c r="BI85" s="76"/>
      <c r="BJ85" s="71"/>
      <c r="BK85" s="71"/>
      <c r="BL85" s="71"/>
      <c r="BM85" s="71"/>
      <c r="BN85" s="71"/>
    </row>
    <row r="86" spans="2:66" ht="20.25" customHeight="1" x14ac:dyDescent="0.4">
      <c r="B86" s="49"/>
      <c r="C86" s="49"/>
      <c r="D86" s="49"/>
      <c r="E86" s="49"/>
      <c r="F86" s="49"/>
      <c r="G86" s="69"/>
      <c r="H86" s="69"/>
      <c r="I86" s="69"/>
      <c r="J86" s="69"/>
      <c r="K86" s="69"/>
      <c r="L86" s="69"/>
      <c r="M86" s="124"/>
      <c r="N86" s="125"/>
      <c r="O86" s="384" t="s">
        <v>138</v>
      </c>
      <c r="P86" s="384"/>
      <c r="Q86" s="388">
        <f>SUM(Q82:R85)</f>
        <v>400</v>
      </c>
      <c r="R86" s="388"/>
      <c r="S86" s="379">
        <f>SUM(S82:T85)</f>
        <v>100</v>
      </c>
      <c r="T86" s="379"/>
      <c r="U86" s="139"/>
      <c r="V86" s="388">
        <f>SUM(V82:W85)</f>
        <v>80</v>
      </c>
      <c r="W86" s="388"/>
      <c r="X86" s="379">
        <f>SUM(X82:Y85)</f>
        <v>20</v>
      </c>
      <c r="Y86" s="379"/>
      <c r="Z86" s="140"/>
      <c r="AA86" s="394">
        <f>SUM(AA82:AB83)</f>
        <v>2</v>
      </c>
      <c r="AB86" s="395"/>
      <c r="AC86" s="2"/>
      <c r="AD86" s="127"/>
      <c r="AE86" s="384" t="s">
        <v>138</v>
      </c>
      <c r="AF86" s="384"/>
      <c r="AG86" s="388">
        <f>SUM(AG82:AH85)</f>
        <v>3072</v>
      </c>
      <c r="AH86" s="388"/>
      <c r="AI86" s="379">
        <f>SUM(AI82:AJ85)</f>
        <v>768</v>
      </c>
      <c r="AJ86" s="379"/>
      <c r="AK86" s="139"/>
      <c r="AL86" s="388">
        <f>SUM(AL82:AM85)</f>
        <v>512</v>
      </c>
      <c r="AM86" s="388"/>
      <c r="AN86" s="379">
        <f>SUM(AN82:AO85)</f>
        <v>128</v>
      </c>
      <c r="AO86" s="379"/>
      <c r="AP86" s="140"/>
      <c r="AQ86" s="394">
        <f>SUM(AQ82:AR83)</f>
        <v>16</v>
      </c>
      <c r="AR86" s="395"/>
      <c r="AS86" s="127"/>
      <c r="AT86" s="127"/>
      <c r="AU86" s="384" t="s">
        <v>4</v>
      </c>
      <c r="AV86" s="384"/>
      <c r="AW86" s="384" t="s">
        <v>5</v>
      </c>
      <c r="AX86" s="384"/>
      <c r="AY86" s="384"/>
      <c r="AZ86" s="384"/>
      <c r="BA86" s="127"/>
      <c r="BB86" s="127"/>
      <c r="BC86" s="127"/>
      <c r="BD86" s="127"/>
      <c r="BE86" s="127"/>
      <c r="BF86" s="127"/>
      <c r="BG86" s="127"/>
      <c r="BH86" s="128"/>
      <c r="BI86" s="76"/>
      <c r="BJ86" s="71"/>
      <c r="BK86" s="71"/>
      <c r="BL86" s="71"/>
      <c r="BM86" s="71"/>
      <c r="BN86" s="71"/>
    </row>
    <row r="87" spans="2:66" ht="20.25" customHeight="1" x14ac:dyDescent="0.4">
      <c r="B87" s="49"/>
      <c r="C87" s="49"/>
      <c r="D87" s="49"/>
      <c r="E87" s="49"/>
      <c r="F87" s="49"/>
      <c r="G87" s="69"/>
      <c r="H87" s="69"/>
      <c r="I87" s="69"/>
      <c r="J87" s="69"/>
      <c r="K87" s="69"/>
      <c r="L87" s="69"/>
      <c r="M87" s="124"/>
      <c r="N87" s="124"/>
      <c r="O87" s="133"/>
      <c r="P87" s="133"/>
      <c r="Q87" s="133"/>
      <c r="R87" s="133"/>
      <c r="S87" s="134"/>
      <c r="T87" s="134"/>
      <c r="U87" s="134"/>
      <c r="V87" s="135"/>
      <c r="W87" s="135"/>
      <c r="X87" s="135"/>
      <c r="Y87" s="135"/>
      <c r="Z87" s="136"/>
      <c r="AA87" s="127"/>
      <c r="AB87" s="127"/>
      <c r="AC87" s="127"/>
      <c r="AD87" s="127"/>
      <c r="AE87" s="133"/>
      <c r="AF87" s="133"/>
      <c r="AG87" s="133"/>
      <c r="AH87" s="133"/>
      <c r="AI87" s="134"/>
      <c r="AJ87" s="134"/>
      <c r="AK87" s="134"/>
      <c r="AL87" s="135"/>
      <c r="AM87" s="135"/>
      <c r="AN87" s="135"/>
      <c r="AO87" s="135"/>
      <c r="AP87" s="136"/>
      <c r="AQ87" s="127"/>
      <c r="AR87" s="127"/>
      <c r="AS87" s="127"/>
      <c r="AT87" s="127"/>
      <c r="AU87" s="384" t="s">
        <v>6</v>
      </c>
      <c r="AV87" s="384"/>
      <c r="AW87" s="384" t="s">
        <v>94</v>
      </c>
      <c r="AX87" s="384"/>
      <c r="AY87" s="384"/>
      <c r="AZ87" s="384"/>
      <c r="BA87" s="127"/>
      <c r="BB87" s="127"/>
      <c r="BC87" s="127"/>
      <c r="BD87" s="127"/>
      <c r="BE87" s="127"/>
      <c r="BF87" s="127"/>
      <c r="BG87" s="127"/>
      <c r="BH87" s="128"/>
      <c r="BI87" s="76"/>
      <c r="BJ87" s="71"/>
      <c r="BK87" s="71"/>
      <c r="BL87" s="71"/>
      <c r="BM87" s="71"/>
      <c r="BN87" s="71"/>
    </row>
    <row r="88" spans="2:66" ht="20.25" customHeight="1" x14ac:dyDescent="0.4">
      <c r="B88" s="49"/>
      <c r="C88" s="49"/>
      <c r="D88" s="49"/>
      <c r="E88" s="49"/>
      <c r="F88" s="49"/>
      <c r="G88" s="69"/>
      <c r="H88" s="69"/>
      <c r="I88" s="69"/>
      <c r="J88" s="69"/>
      <c r="K88" s="69"/>
      <c r="L88" s="69"/>
      <c r="M88" s="124"/>
      <c r="N88" s="124"/>
      <c r="O88" s="126" t="s">
        <v>141</v>
      </c>
      <c r="P88" s="125"/>
      <c r="Q88" s="125"/>
      <c r="R88" s="125"/>
      <c r="S88" s="125"/>
      <c r="T88" s="125"/>
      <c r="U88" s="160" t="s">
        <v>234</v>
      </c>
      <c r="V88" s="402" t="s">
        <v>235</v>
      </c>
      <c r="W88" s="403"/>
      <c r="X88" s="137"/>
      <c r="Y88" s="137"/>
      <c r="Z88" s="125"/>
      <c r="AA88" s="125"/>
      <c r="AB88" s="125"/>
      <c r="AC88" s="127"/>
      <c r="AD88" s="127"/>
      <c r="AE88" s="126" t="s">
        <v>141</v>
      </c>
      <c r="AF88" s="125"/>
      <c r="AG88" s="125"/>
      <c r="AH88" s="125"/>
      <c r="AI88" s="125"/>
      <c r="AJ88" s="125"/>
      <c r="AK88" s="160" t="s">
        <v>234</v>
      </c>
      <c r="AL88" s="404" t="str">
        <f>V88</f>
        <v>週</v>
      </c>
      <c r="AM88" s="405"/>
      <c r="AN88" s="137"/>
      <c r="AO88" s="137"/>
      <c r="AP88" s="125"/>
      <c r="AQ88" s="125"/>
      <c r="AR88" s="125"/>
      <c r="AS88" s="127"/>
      <c r="AT88" s="127"/>
      <c r="AU88" s="384" t="s">
        <v>7</v>
      </c>
      <c r="AV88" s="384"/>
      <c r="AW88" s="384" t="s">
        <v>95</v>
      </c>
      <c r="AX88" s="384"/>
      <c r="AY88" s="384"/>
      <c r="AZ88" s="384"/>
      <c r="BA88" s="127"/>
      <c r="BB88" s="127"/>
      <c r="BC88" s="127"/>
      <c r="BD88" s="127"/>
      <c r="BE88" s="127"/>
      <c r="BF88" s="127"/>
      <c r="BG88" s="127"/>
      <c r="BH88" s="128"/>
      <c r="BI88" s="76"/>
      <c r="BJ88" s="71"/>
      <c r="BK88" s="71"/>
      <c r="BL88" s="71"/>
      <c r="BM88" s="71"/>
      <c r="BN88" s="71"/>
    </row>
    <row r="89" spans="2:66" ht="20.25" customHeight="1" x14ac:dyDescent="0.4">
      <c r="B89" s="49"/>
      <c r="C89" s="49"/>
      <c r="D89" s="49"/>
      <c r="E89" s="49"/>
      <c r="F89" s="49"/>
      <c r="G89" s="69"/>
      <c r="H89" s="69"/>
      <c r="I89" s="69"/>
      <c r="J89" s="69"/>
      <c r="K89" s="69"/>
      <c r="L89" s="69"/>
      <c r="M89" s="124"/>
      <c r="N89" s="124"/>
      <c r="O89" s="125" t="s">
        <v>142</v>
      </c>
      <c r="P89" s="125"/>
      <c r="Q89" s="125"/>
      <c r="R89" s="125"/>
      <c r="S89" s="125"/>
      <c r="T89" s="125" t="s">
        <v>143</v>
      </c>
      <c r="U89" s="125"/>
      <c r="V89" s="125"/>
      <c r="W89" s="125"/>
      <c r="X89" s="126"/>
      <c r="Y89" s="125"/>
      <c r="Z89" s="125"/>
      <c r="AA89" s="125"/>
      <c r="AB89" s="125"/>
      <c r="AC89" s="127"/>
      <c r="AD89" s="127"/>
      <c r="AE89" s="125" t="s">
        <v>142</v>
      </c>
      <c r="AF89" s="125"/>
      <c r="AG89" s="125"/>
      <c r="AH89" s="125"/>
      <c r="AI89" s="125"/>
      <c r="AJ89" s="125" t="s">
        <v>143</v>
      </c>
      <c r="AK89" s="125"/>
      <c r="AL89" s="125"/>
      <c r="AM89" s="125"/>
      <c r="AN89" s="126"/>
      <c r="AO89" s="125"/>
      <c r="AP89" s="125"/>
      <c r="AQ89" s="125"/>
      <c r="AR89" s="125"/>
      <c r="AS89" s="127"/>
      <c r="AT89" s="127"/>
      <c r="AU89" s="384" t="s">
        <v>8</v>
      </c>
      <c r="AV89" s="384"/>
      <c r="AW89" s="384" t="s">
        <v>96</v>
      </c>
      <c r="AX89" s="384"/>
      <c r="AY89" s="384"/>
      <c r="AZ89" s="384"/>
      <c r="BA89" s="127"/>
      <c r="BB89" s="127"/>
      <c r="BC89" s="127"/>
      <c r="BD89" s="127"/>
      <c r="BE89" s="127"/>
      <c r="BF89" s="127"/>
      <c r="BG89" s="127"/>
      <c r="BH89" s="128"/>
      <c r="BI89" s="76"/>
      <c r="BJ89" s="71"/>
      <c r="BK89" s="71"/>
      <c r="BL89" s="71"/>
      <c r="BM89" s="71"/>
      <c r="BN89" s="71"/>
    </row>
    <row r="90" spans="2:66" ht="20.25" customHeight="1" x14ac:dyDescent="0.4">
      <c r="B90" s="49"/>
      <c r="C90" s="49"/>
      <c r="D90" s="49"/>
      <c r="E90" s="49"/>
      <c r="F90" s="49"/>
      <c r="G90" s="69"/>
      <c r="H90" s="69"/>
      <c r="I90" s="69"/>
      <c r="J90" s="69"/>
      <c r="K90" s="69"/>
      <c r="L90" s="69"/>
      <c r="M90" s="124"/>
      <c r="N90" s="124"/>
      <c r="O90" s="125" t="str">
        <f>IF($V$88="週","対象時間数（週平均）","対象時間数（当月合計）")</f>
        <v>対象時間数（週平均）</v>
      </c>
      <c r="P90" s="125"/>
      <c r="Q90" s="125"/>
      <c r="R90" s="125"/>
      <c r="S90" s="125"/>
      <c r="T90" s="125" t="str">
        <f>IF($V$88="週","週に勤務すべき時間数","当月に勤務すべき時間数")</f>
        <v>週に勤務すべき時間数</v>
      </c>
      <c r="U90" s="125"/>
      <c r="V90" s="125"/>
      <c r="W90" s="125"/>
      <c r="X90" s="126"/>
      <c r="Y90" s="125" t="s">
        <v>144</v>
      </c>
      <c r="Z90" s="125"/>
      <c r="AA90" s="125"/>
      <c r="AB90" s="125"/>
      <c r="AC90" s="127"/>
      <c r="AD90" s="127"/>
      <c r="AE90" s="125" t="str">
        <f>IF(AL88="週","対象時間数（週平均）","対象時間数（当月合計）")</f>
        <v>対象時間数（週平均）</v>
      </c>
      <c r="AF90" s="125"/>
      <c r="AG90" s="125"/>
      <c r="AH90" s="125"/>
      <c r="AI90" s="125"/>
      <c r="AJ90" s="125" t="str">
        <f>IF($AL$88="週","週に勤務すべき時間数","当月に勤務すべき時間数")</f>
        <v>週に勤務すべき時間数</v>
      </c>
      <c r="AK90" s="125"/>
      <c r="AL90" s="125"/>
      <c r="AM90" s="125"/>
      <c r="AN90" s="126"/>
      <c r="AO90" s="125" t="s">
        <v>144</v>
      </c>
      <c r="AP90" s="125"/>
      <c r="AQ90" s="125"/>
      <c r="AR90" s="125"/>
      <c r="AS90" s="127"/>
      <c r="AT90" s="127"/>
      <c r="AU90" s="384" t="s">
        <v>9</v>
      </c>
      <c r="AV90" s="384"/>
      <c r="AW90" s="384" t="s">
        <v>156</v>
      </c>
      <c r="AX90" s="384"/>
      <c r="AY90" s="384"/>
      <c r="AZ90" s="384"/>
      <c r="BA90" s="127"/>
      <c r="BB90" s="127"/>
      <c r="BC90" s="127"/>
      <c r="BD90" s="127"/>
      <c r="BE90" s="127"/>
      <c r="BF90" s="127"/>
      <c r="BG90" s="127"/>
      <c r="BH90" s="128"/>
      <c r="BI90" s="76"/>
      <c r="BJ90" s="71"/>
      <c r="BK90" s="71"/>
      <c r="BL90" s="71"/>
      <c r="BM90" s="71"/>
      <c r="BN90" s="71"/>
    </row>
    <row r="91" spans="2:66" ht="20.25" customHeight="1" x14ac:dyDescent="0.4">
      <c r="M91" s="2"/>
      <c r="N91" s="2"/>
      <c r="O91" s="406">
        <f>IF($V$88="週",X86,V86)</f>
        <v>20</v>
      </c>
      <c r="P91" s="406"/>
      <c r="Q91" s="406"/>
      <c r="R91" s="406"/>
      <c r="S91" s="132" t="s">
        <v>145</v>
      </c>
      <c r="T91" s="384">
        <f>IF($V$88="週",$BE$6,$BI$6)</f>
        <v>40</v>
      </c>
      <c r="U91" s="384"/>
      <c r="V91" s="384"/>
      <c r="W91" s="384"/>
      <c r="X91" s="132" t="s">
        <v>146</v>
      </c>
      <c r="Y91" s="399">
        <f>ROUNDDOWN(O91/T91,1)</f>
        <v>0.5</v>
      </c>
      <c r="Z91" s="399"/>
      <c r="AA91" s="399"/>
      <c r="AB91" s="399"/>
      <c r="AC91" s="2"/>
      <c r="AD91" s="2"/>
      <c r="AE91" s="406">
        <f>IF($AL$88="週",AN86,AL86)</f>
        <v>128</v>
      </c>
      <c r="AF91" s="406"/>
      <c r="AG91" s="406"/>
      <c r="AH91" s="406"/>
      <c r="AI91" s="132" t="s">
        <v>145</v>
      </c>
      <c r="AJ91" s="384">
        <f>IF($AL$88="週",$BE$6,$BI$6)</f>
        <v>40</v>
      </c>
      <c r="AK91" s="384"/>
      <c r="AL91" s="384"/>
      <c r="AM91" s="384"/>
      <c r="AN91" s="132" t="s">
        <v>146</v>
      </c>
      <c r="AO91" s="399">
        <f>ROUNDDOWN(AE91/AJ91,1)</f>
        <v>3.2</v>
      </c>
      <c r="AP91" s="399"/>
      <c r="AQ91" s="399"/>
      <c r="AR91" s="399"/>
      <c r="AS91" s="2"/>
      <c r="AT91" s="2"/>
      <c r="AU91" s="2"/>
      <c r="AV91" s="2"/>
      <c r="AW91" s="2"/>
      <c r="AX91" s="2"/>
      <c r="AY91" s="2"/>
      <c r="AZ91" s="2"/>
      <c r="BA91" s="2"/>
      <c r="BB91" s="2"/>
      <c r="BC91" s="2"/>
      <c r="BD91" s="2"/>
      <c r="BE91" s="2"/>
      <c r="BF91" s="2"/>
      <c r="BG91" s="2"/>
      <c r="BH91" s="2"/>
    </row>
    <row r="92" spans="2:66" ht="20.25" customHeight="1" x14ac:dyDescent="0.4">
      <c r="M92" s="2"/>
      <c r="N92" s="2"/>
      <c r="O92" s="125"/>
      <c r="P92" s="125"/>
      <c r="Q92" s="125"/>
      <c r="R92" s="125"/>
      <c r="S92" s="125"/>
      <c r="T92" s="125"/>
      <c r="U92" s="125"/>
      <c r="V92" s="125"/>
      <c r="W92" s="125"/>
      <c r="X92" s="126"/>
      <c r="Y92" s="125" t="s">
        <v>147</v>
      </c>
      <c r="Z92" s="125"/>
      <c r="AA92" s="125"/>
      <c r="AB92" s="125"/>
      <c r="AC92" s="2"/>
      <c r="AD92" s="2"/>
      <c r="AE92" s="125"/>
      <c r="AF92" s="125"/>
      <c r="AG92" s="125"/>
      <c r="AH92" s="125"/>
      <c r="AI92" s="125"/>
      <c r="AJ92" s="125"/>
      <c r="AK92" s="125"/>
      <c r="AL92" s="125"/>
      <c r="AM92" s="125"/>
      <c r="AN92" s="126"/>
      <c r="AO92" s="125" t="s">
        <v>147</v>
      </c>
      <c r="AP92" s="125"/>
      <c r="AQ92" s="125"/>
      <c r="AR92" s="125"/>
      <c r="AS92" s="2"/>
      <c r="AT92" s="2"/>
      <c r="AU92" s="2"/>
      <c r="AV92" s="2"/>
      <c r="AW92" s="2"/>
      <c r="AX92" s="2"/>
      <c r="AY92" s="2"/>
      <c r="AZ92" s="2"/>
      <c r="BA92" s="2"/>
      <c r="BB92" s="2"/>
      <c r="BC92" s="2"/>
      <c r="BD92" s="2"/>
      <c r="BE92" s="2"/>
      <c r="BF92" s="2"/>
      <c r="BG92" s="2"/>
      <c r="BH92" s="2"/>
    </row>
    <row r="93" spans="2:66" ht="20.25" customHeight="1" x14ac:dyDescent="0.4">
      <c r="M93" s="2"/>
      <c r="N93" s="2"/>
      <c r="O93" s="125" t="s">
        <v>202</v>
      </c>
      <c r="P93" s="125"/>
      <c r="Q93" s="125"/>
      <c r="R93" s="125"/>
      <c r="S93" s="125"/>
      <c r="T93" s="125"/>
      <c r="U93" s="125"/>
      <c r="V93" s="125"/>
      <c r="W93" s="125"/>
      <c r="X93" s="126"/>
      <c r="Y93" s="125"/>
      <c r="Z93" s="125"/>
      <c r="AA93" s="125"/>
      <c r="AB93" s="125"/>
      <c r="AC93" s="2"/>
      <c r="AD93" s="2"/>
      <c r="AE93" s="125" t="s">
        <v>203</v>
      </c>
      <c r="AF93" s="125"/>
      <c r="AG93" s="125"/>
      <c r="AH93" s="125"/>
      <c r="AI93" s="125"/>
      <c r="AJ93" s="125"/>
      <c r="AK93" s="125"/>
      <c r="AL93" s="125"/>
      <c r="AM93" s="125"/>
      <c r="AN93" s="126"/>
      <c r="AO93" s="125"/>
      <c r="AP93" s="125"/>
      <c r="AQ93" s="125"/>
      <c r="AR93" s="125"/>
      <c r="AS93" s="2"/>
      <c r="AT93" s="2"/>
      <c r="AU93" s="2"/>
      <c r="AV93" s="2"/>
      <c r="AW93" s="2"/>
      <c r="AX93" s="2"/>
      <c r="AY93" s="2"/>
      <c r="AZ93" s="2"/>
      <c r="BA93" s="2"/>
      <c r="BB93" s="2"/>
      <c r="BC93" s="2"/>
      <c r="BD93" s="2"/>
      <c r="BE93" s="2"/>
      <c r="BF93" s="2"/>
      <c r="BG93" s="2"/>
      <c r="BH93" s="2"/>
    </row>
    <row r="94" spans="2:66" ht="20.25" customHeight="1" x14ac:dyDescent="0.4">
      <c r="M94" s="2"/>
      <c r="N94" s="2"/>
      <c r="O94" s="125" t="s">
        <v>134</v>
      </c>
      <c r="P94" s="125"/>
      <c r="Q94" s="125"/>
      <c r="R94" s="125"/>
      <c r="S94" s="125"/>
      <c r="T94" s="125"/>
      <c r="U94" s="125"/>
      <c r="V94" s="125"/>
      <c r="W94" s="125"/>
      <c r="X94" s="126"/>
      <c r="Y94" s="390"/>
      <c r="Z94" s="390"/>
      <c r="AA94" s="390"/>
      <c r="AB94" s="390"/>
      <c r="AC94" s="2"/>
      <c r="AD94" s="2"/>
      <c r="AE94" s="125" t="s">
        <v>134</v>
      </c>
      <c r="AF94" s="125"/>
      <c r="AG94" s="125"/>
      <c r="AH94" s="125"/>
      <c r="AI94" s="125"/>
      <c r="AJ94" s="125"/>
      <c r="AK94" s="125"/>
      <c r="AL94" s="125"/>
      <c r="AM94" s="125"/>
      <c r="AN94" s="126"/>
      <c r="AO94" s="390"/>
      <c r="AP94" s="390"/>
      <c r="AQ94" s="390"/>
      <c r="AR94" s="390"/>
      <c r="AS94" s="2"/>
      <c r="AT94" s="2"/>
      <c r="AU94" s="2"/>
      <c r="AV94" s="2"/>
      <c r="AW94" s="2"/>
      <c r="AX94" s="2"/>
      <c r="AY94" s="2"/>
      <c r="AZ94" s="2"/>
      <c r="BA94" s="2"/>
      <c r="BB94" s="2"/>
      <c r="BC94" s="2"/>
      <c r="BD94" s="2"/>
      <c r="BE94" s="2"/>
      <c r="BF94" s="2"/>
      <c r="BG94" s="2"/>
      <c r="BH94" s="2"/>
    </row>
    <row r="95" spans="2:66" ht="20.25" customHeight="1" x14ac:dyDescent="0.4">
      <c r="M95" s="2"/>
      <c r="N95" s="2"/>
      <c r="O95" s="129" t="s">
        <v>148</v>
      </c>
      <c r="P95" s="129"/>
      <c r="Q95" s="129"/>
      <c r="R95" s="129"/>
      <c r="S95" s="129"/>
      <c r="T95" s="125" t="s">
        <v>149</v>
      </c>
      <c r="U95" s="129"/>
      <c r="V95" s="129"/>
      <c r="W95" s="129"/>
      <c r="X95" s="129"/>
      <c r="Y95" s="386" t="s">
        <v>138</v>
      </c>
      <c r="Z95" s="386"/>
      <c r="AA95" s="386"/>
      <c r="AB95" s="386"/>
      <c r="AC95" s="2"/>
      <c r="AD95" s="2"/>
      <c r="AE95" s="129" t="s">
        <v>148</v>
      </c>
      <c r="AF95" s="129"/>
      <c r="AG95" s="129"/>
      <c r="AH95" s="129"/>
      <c r="AI95" s="129"/>
      <c r="AJ95" s="125" t="s">
        <v>149</v>
      </c>
      <c r="AK95" s="129"/>
      <c r="AL95" s="129"/>
      <c r="AM95" s="129"/>
      <c r="AN95" s="129"/>
      <c r="AO95" s="386" t="s">
        <v>138</v>
      </c>
      <c r="AP95" s="386"/>
      <c r="AQ95" s="386"/>
      <c r="AR95" s="386"/>
      <c r="AS95" s="2"/>
      <c r="AT95" s="2"/>
      <c r="AU95" s="2"/>
      <c r="AV95" s="2"/>
      <c r="AW95" s="2"/>
      <c r="AX95" s="2"/>
      <c r="AY95" s="2"/>
      <c r="AZ95" s="2"/>
      <c r="BA95" s="2"/>
      <c r="BB95" s="2"/>
      <c r="BC95" s="2"/>
      <c r="BD95" s="2"/>
      <c r="BE95" s="2"/>
      <c r="BF95" s="2"/>
      <c r="BG95" s="2"/>
      <c r="BH95" s="2"/>
    </row>
    <row r="96" spans="2:66" ht="20.25" customHeight="1" x14ac:dyDescent="0.4">
      <c r="M96" s="2"/>
      <c r="N96" s="2"/>
      <c r="O96" s="384">
        <f>AA86</f>
        <v>2</v>
      </c>
      <c r="P96" s="384"/>
      <c r="Q96" s="384"/>
      <c r="R96" s="384"/>
      <c r="S96" s="132" t="s">
        <v>152</v>
      </c>
      <c r="T96" s="399">
        <f>Y91</f>
        <v>0.5</v>
      </c>
      <c r="U96" s="399"/>
      <c r="V96" s="399"/>
      <c r="W96" s="399"/>
      <c r="X96" s="132" t="s">
        <v>146</v>
      </c>
      <c r="Y96" s="393">
        <f>ROUNDDOWN(O96+T96,1)</f>
        <v>2.5</v>
      </c>
      <c r="Z96" s="393"/>
      <c r="AA96" s="393"/>
      <c r="AB96" s="393"/>
      <c r="AC96" s="138"/>
      <c r="AD96" s="138"/>
      <c r="AE96" s="400">
        <f>AQ86</f>
        <v>16</v>
      </c>
      <c r="AF96" s="400"/>
      <c r="AG96" s="400"/>
      <c r="AH96" s="400"/>
      <c r="AI96" s="136" t="s">
        <v>152</v>
      </c>
      <c r="AJ96" s="401">
        <f>AO91</f>
        <v>3.2</v>
      </c>
      <c r="AK96" s="401"/>
      <c r="AL96" s="401"/>
      <c r="AM96" s="401"/>
      <c r="AN96" s="136" t="s">
        <v>146</v>
      </c>
      <c r="AO96" s="393">
        <f>ROUNDDOWN(AE96+AJ96,1)</f>
        <v>19.2</v>
      </c>
      <c r="AP96" s="393"/>
      <c r="AQ96" s="393"/>
      <c r="AR96" s="393"/>
      <c r="AS96" s="2"/>
      <c r="AT96" s="2"/>
      <c r="AU96" s="2"/>
      <c r="AV96" s="2"/>
      <c r="AW96" s="2"/>
      <c r="AX96" s="2"/>
      <c r="AY96" s="2"/>
      <c r="AZ96" s="2"/>
      <c r="BA96" s="2"/>
      <c r="BB96" s="2"/>
      <c r="BC96" s="2"/>
      <c r="BD96" s="2"/>
      <c r="BE96" s="2"/>
      <c r="BF96" s="2"/>
      <c r="BG96" s="2"/>
      <c r="BH96" s="2"/>
    </row>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03" ht="20.25" customHeight="1" x14ac:dyDescent="0.4"/>
    <row r="104" ht="20.25" customHeight="1" x14ac:dyDescent="0.4"/>
    <row r="105" ht="20.25" customHeight="1" x14ac:dyDescent="0.4"/>
    <row r="106" ht="20.25" customHeight="1" x14ac:dyDescent="0.4"/>
    <row r="107" ht="20.25" customHeight="1" x14ac:dyDescent="0.4"/>
    <row r="108" ht="20.25" customHeight="1" x14ac:dyDescent="0.4"/>
    <row r="109" ht="20.25" customHeight="1" x14ac:dyDescent="0.4"/>
    <row r="110" ht="20.25" customHeight="1" x14ac:dyDescent="0.4"/>
    <row r="111" ht="20.25" customHeight="1" x14ac:dyDescent="0.4"/>
    <row r="112" ht="20.25" customHeight="1" x14ac:dyDescent="0.4"/>
    <row r="113" ht="20.25" customHeight="1" x14ac:dyDescent="0.4"/>
    <row r="114" ht="20.25" customHeight="1" x14ac:dyDescent="0.4"/>
    <row r="115" ht="20.25" customHeight="1" x14ac:dyDescent="0.4"/>
    <row r="116" ht="20.25" customHeight="1" x14ac:dyDescent="0.4"/>
    <row r="143" spans="1:63" x14ac:dyDescent="0.4">
      <c r="A143" s="11"/>
      <c r="B143" s="11"/>
      <c r="C143" s="11"/>
      <c r="D143" s="11"/>
      <c r="E143" s="11"/>
      <c r="F143" s="11"/>
      <c r="G143" s="12"/>
      <c r="H143" s="12"/>
      <c r="I143" s="12"/>
      <c r="J143" s="12"/>
      <c r="K143" s="12"/>
      <c r="L143" s="12"/>
      <c r="M143" s="12"/>
      <c r="N143" s="12"/>
      <c r="O143" s="13"/>
      <c r="P143" s="13"/>
      <c r="Q143" s="13"/>
      <c r="R143" s="13"/>
      <c r="S143" s="13"/>
      <c r="T143" s="13"/>
      <c r="U143" s="13"/>
      <c r="V143" s="13"/>
      <c r="W143" s="13"/>
      <c r="X143" s="13"/>
      <c r="Y143" s="13"/>
      <c r="Z143" s="13"/>
      <c r="AA143" s="13"/>
      <c r="AB143" s="13"/>
      <c r="AC143" s="13"/>
      <c r="AD143" s="13"/>
      <c r="AE143" s="13"/>
      <c r="AF143" s="13"/>
      <c r="AG143" s="13"/>
      <c r="AH143" s="13"/>
      <c r="AI143" s="13"/>
      <c r="AJ143" s="13"/>
      <c r="AK143" s="13"/>
      <c r="AL143" s="13"/>
      <c r="AM143" s="13"/>
      <c r="AN143" s="13"/>
      <c r="AO143" s="13"/>
      <c r="AP143" s="13"/>
      <c r="AQ143" s="13"/>
      <c r="AR143" s="13"/>
      <c r="AS143" s="13"/>
      <c r="AT143" s="13"/>
      <c r="AU143" s="13"/>
      <c r="AV143" s="13"/>
      <c r="AW143" s="13"/>
      <c r="AX143" s="13"/>
      <c r="AY143" s="13"/>
      <c r="AZ143" s="13"/>
      <c r="BA143" s="13"/>
      <c r="BB143" s="13"/>
      <c r="BC143" s="13"/>
      <c r="BD143" s="10"/>
      <c r="BE143" s="10"/>
      <c r="BF143" s="10"/>
      <c r="BG143" s="10"/>
      <c r="BH143" s="10"/>
      <c r="BI143" s="10"/>
      <c r="BJ143" s="10"/>
      <c r="BK143" s="10"/>
    </row>
    <row r="144" spans="1:63" x14ac:dyDescent="0.4">
      <c r="A144" s="11"/>
      <c r="B144" s="11"/>
      <c r="C144" s="11"/>
      <c r="D144" s="11"/>
      <c r="E144" s="11"/>
      <c r="F144" s="11"/>
      <c r="G144" s="12"/>
      <c r="H144" s="12"/>
      <c r="I144" s="12"/>
      <c r="J144" s="12"/>
      <c r="K144" s="12"/>
      <c r="L144" s="12"/>
      <c r="M144" s="12"/>
      <c r="N144" s="12"/>
      <c r="O144" s="13"/>
      <c r="P144" s="13"/>
      <c r="Q144" s="13"/>
      <c r="R144" s="13"/>
      <c r="S144" s="13"/>
      <c r="T144" s="13"/>
      <c r="U144" s="13"/>
      <c r="V144" s="13"/>
      <c r="W144" s="13"/>
      <c r="X144" s="13"/>
      <c r="Y144" s="13"/>
      <c r="Z144" s="13"/>
      <c r="AA144" s="13"/>
      <c r="AB144" s="13"/>
      <c r="AC144" s="13"/>
      <c r="AD144" s="13"/>
      <c r="AE144" s="13"/>
      <c r="AF144" s="13"/>
      <c r="AG144" s="13"/>
      <c r="AH144" s="13"/>
      <c r="AI144" s="13"/>
      <c r="AJ144" s="13"/>
      <c r="AK144" s="13"/>
      <c r="AL144" s="13"/>
      <c r="AM144" s="13"/>
      <c r="AN144" s="13"/>
      <c r="AO144" s="13"/>
      <c r="AP144" s="13"/>
      <c r="AQ144" s="13"/>
      <c r="AR144" s="13"/>
      <c r="AS144" s="13"/>
      <c r="AT144" s="13"/>
      <c r="AU144" s="13"/>
      <c r="AV144" s="13"/>
      <c r="AW144" s="13"/>
      <c r="AX144" s="13"/>
      <c r="AY144" s="13"/>
      <c r="AZ144" s="13"/>
      <c r="BA144" s="13"/>
      <c r="BB144" s="13"/>
      <c r="BC144" s="13"/>
      <c r="BD144" s="10"/>
      <c r="BE144" s="10"/>
      <c r="BF144" s="10"/>
      <c r="BG144" s="10"/>
      <c r="BH144" s="10"/>
      <c r="BI144" s="10"/>
      <c r="BJ144" s="10"/>
      <c r="BK144" s="10"/>
    </row>
    <row r="145" spans="1:22" x14ac:dyDescent="0.4">
      <c r="A145" s="11"/>
      <c r="B145" s="11"/>
      <c r="C145" s="11"/>
      <c r="D145" s="11"/>
      <c r="E145" s="11"/>
      <c r="F145" s="11"/>
      <c r="G145" s="14"/>
      <c r="H145" s="14"/>
      <c r="I145" s="14"/>
      <c r="J145" s="14"/>
      <c r="K145" s="14"/>
      <c r="L145" s="14"/>
      <c r="M145" s="14"/>
      <c r="N145" s="14"/>
      <c r="O145" s="12"/>
      <c r="P145" s="12"/>
      <c r="Q145" s="11"/>
      <c r="R145" s="11"/>
      <c r="S145" s="11"/>
      <c r="T145" s="11"/>
      <c r="U145" s="11"/>
      <c r="V145" s="11"/>
    </row>
    <row r="146" spans="1:22" x14ac:dyDescent="0.4">
      <c r="A146" s="11"/>
      <c r="B146" s="11"/>
      <c r="C146" s="11"/>
      <c r="D146" s="11"/>
      <c r="E146" s="11"/>
      <c r="F146" s="11"/>
      <c r="G146" s="14"/>
      <c r="H146" s="14"/>
      <c r="I146" s="14"/>
      <c r="J146" s="14"/>
      <c r="K146" s="14"/>
      <c r="L146" s="14"/>
      <c r="M146" s="14"/>
      <c r="N146" s="14"/>
      <c r="O146" s="12"/>
      <c r="P146" s="12"/>
      <c r="Q146" s="11"/>
      <c r="R146" s="11"/>
      <c r="S146" s="11"/>
      <c r="T146" s="11"/>
      <c r="U146" s="11"/>
      <c r="V146" s="11"/>
    </row>
    <row r="147" spans="1:22" x14ac:dyDescent="0.4">
      <c r="G147" s="3"/>
      <c r="H147" s="3"/>
      <c r="I147" s="3"/>
      <c r="J147" s="3"/>
      <c r="K147" s="3"/>
      <c r="L147" s="3"/>
      <c r="M147" s="3"/>
      <c r="N147" s="3"/>
    </row>
    <row r="148" spans="1:22" x14ac:dyDescent="0.4">
      <c r="G148" s="3"/>
      <c r="H148" s="3"/>
      <c r="I148" s="3"/>
      <c r="J148" s="3"/>
      <c r="K148" s="3"/>
      <c r="L148" s="3"/>
      <c r="M148" s="3"/>
      <c r="N148" s="3"/>
    </row>
    <row r="149" spans="1:22" x14ac:dyDescent="0.4">
      <c r="G149" s="3"/>
      <c r="H149" s="3"/>
      <c r="I149" s="3"/>
      <c r="J149" s="3"/>
      <c r="K149" s="3"/>
      <c r="L149" s="3"/>
      <c r="M149" s="3"/>
      <c r="N149" s="3"/>
    </row>
    <row r="150" spans="1:22" x14ac:dyDescent="0.4">
      <c r="G150" s="3"/>
      <c r="H150" s="3"/>
      <c r="I150" s="3"/>
      <c r="J150" s="3"/>
      <c r="K150" s="3"/>
      <c r="L150" s="3"/>
      <c r="M150" s="3"/>
      <c r="N150" s="3"/>
    </row>
  </sheetData>
  <sheetProtection insertRows="0" deleteRows="0"/>
  <mergeCells count="496">
    <mergeCell ref="BI10:BJ10"/>
    <mergeCell ref="B69:B70"/>
    <mergeCell ref="B71:B72"/>
    <mergeCell ref="B73:B74"/>
    <mergeCell ref="B75:B76"/>
    <mergeCell ref="S12:W16"/>
    <mergeCell ref="S17:W18"/>
    <mergeCell ref="S19:W20"/>
    <mergeCell ref="S21:W22"/>
    <mergeCell ref="S23:W24"/>
    <mergeCell ref="S25:W26"/>
    <mergeCell ref="S27:W28"/>
    <mergeCell ref="S29:W30"/>
    <mergeCell ref="S31:W32"/>
    <mergeCell ref="S33:W34"/>
    <mergeCell ref="S35:W36"/>
    <mergeCell ref="S37:W38"/>
    <mergeCell ref="S39:W40"/>
    <mergeCell ref="S41:W42"/>
    <mergeCell ref="S43:W44"/>
    <mergeCell ref="S45:W46"/>
    <mergeCell ref="S47:W48"/>
    <mergeCell ref="S49:W50"/>
    <mergeCell ref="S51:W52"/>
    <mergeCell ref="B53:B54"/>
    <mergeCell ref="B55:B56"/>
    <mergeCell ref="B57:B58"/>
    <mergeCell ref="B59:B60"/>
    <mergeCell ref="B61:B62"/>
    <mergeCell ref="B63:B64"/>
    <mergeCell ref="B65:B66"/>
    <mergeCell ref="B67:B68"/>
    <mergeCell ref="C55:C56"/>
    <mergeCell ref="B35:B36"/>
    <mergeCell ref="B37:B38"/>
    <mergeCell ref="B39:B40"/>
    <mergeCell ref="B41:B42"/>
    <mergeCell ref="B43:B44"/>
    <mergeCell ref="B45:B46"/>
    <mergeCell ref="B47:B48"/>
    <mergeCell ref="B49:B50"/>
    <mergeCell ref="B51:B52"/>
    <mergeCell ref="B17:B18"/>
    <mergeCell ref="B19:B20"/>
    <mergeCell ref="B21:B22"/>
    <mergeCell ref="B23:B24"/>
    <mergeCell ref="B25:B26"/>
    <mergeCell ref="B27:B28"/>
    <mergeCell ref="B29:B30"/>
    <mergeCell ref="B31:B32"/>
    <mergeCell ref="B33:B34"/>
    <mergeCell ref="BJ81:BM81"/>
    <mergeCell ref="BJ80:BM80"/>
    <mergeCell ref="BJ79:BM79"/>
    <mergeCell ref="BJ39:BN40"/>
    <mergeCell ref="BF40:BG40"/>
    <mergeCell ref="BH40:BI40"/>
    <mergeCell ref="BJ41:BN42"/>
    <mergeCell ref="BF42:BG42"/>
    <mergeCell ref="BH42:BI42"/>
    <mergeCell ref="BJ43:BN44"/>
    <mergeCell ref="BJ57:BN58"/>
    <mergeCell ref="BF58:BG58"/>
    <mergeCell ref="BH58:BI58"/>
    <mergeCell ref="BJ59:BN60"/>
    <mergeCell ref="BF60:BG60"/>
    <mergeCell ref="BH60:BI60"/>
    <mergeCell ref="BJ63:BN64"/>
    <mergeCell ref="BF64:BG64"/>
    <mergeCell ref="BH64:BI64"/>
    <mergeCell ref="BF47:BG47"/>
    <mergeCell ref="BH47:BI47"/>
    <mergeCell ref="BJ45:BN46"/>
    <mergeCell ref="BJ47:BN48"/>
    <mergeCell ref="BF48:BG48"/>
    <mergeCell ref="C39:C40"/>
    <mergeCell ref="D39:F40"/>
    <mergeCell ref="BF39:BG39"/>
    <mergeCell ref="BH39:BI39"/>
    <mergeCell ref="BF41:BG41"/>
    <mergeCell ref="BH41:BI41"/>
    <mergeCell ref="C41:C42"/>
    <mergeCell ref="D41:F42"/>
    <mergeCell ref="M39:N40"/>
    <mergeCell ref="M41:N42"/>
    <mergeCell ref="O39:R40"/>
    <mergeCell ref="O41:R42"/>
    <mergeCell ref="C43:C44"/>
    <mergeCell ref="D43:F44"/>
    <mergeCell ref="BF43:BG43"/>
    <mergeCell ref="BH43:BI43"/>
    <mergeCell ref="BF44:BG44"/>
    <mergeCell ref="BH44:BI44"/>
    <mergeCell ref="M43:N44"/>
    <mergeCell ref="O43:R44"/>
    <mergeCell ref="C45:C46"/>
    <mergeCell ref="D45:F46"/>
    <mergeCell ref="BF45:BG45"/>
    <mergeCell ref="BH45:BI45"/>
    <mergeCell ref="M45:N46"/>
    <mergeCell ref="BF46:BG46"/>
    <mergeCell ref="BH46:BI46"/>
    <mergeCell ref="BH48:BI48"/>
    <mergeCell ref="C47:C48"/>
    <mergeCell ref="D47:F48"/>
    <mergeCell ref="M47:N48"/>
    <mergeCell ref="O45:R46"/>
    <mergeCell ref="O47:R48"/>
    <mergeCell ref="C49:C50"/>
    <mergeCell ref="D49:F50"/>
    <mergeCell ref="BF49:BG49"/>
    <mergeCell ref="BH49:BI49"/>
    <mergeCell ref="M49:N50"/>
    <mergeCell ref="BJ49:BN50"/>
    <mergeCell ref="BF50:BG50"/>
    <mergeCell ref="BH50:BI50"/>
    <mergeCell ref="O49:R50"/>
    <mergeCell ref="C51:C52"/>
    <mergeCell ref="D51:F52"/>
    <mergeCell ref="BF51:BG51"/>
    <mergeCell ref="BH51:BI51"/>
    <mergeCell ref="BF53:BG53"/>
    <mergeCell ref="BH53:BI53"/>
    <mergeCell ref="M51:N52"/>
    <mergeCell ref="BJ51:BN52"/>
    <mergeCell ref="BF52:BG52"/>
    <mergeCell ref="BH52:BI52"/>
    <mergeCell ref="BJ53:BN54"/>
    <mergeCell ref="BF54:BG54"/>
    <mergeCell ref="BH54:BI54"/>
    <mergeCell ref="C53:C54"/>
    <mergeCell ref="D53:F54"/>
    <mergeCell ref="M53:N54"/>
    <mergeCell ref="O51:R52"/>
    <mergeCell ref="O53:R54"/>
    <mergeCell ref="S53:W54"/>
    <mergeCell ref="BF55:BG55"/>
    <mergeCell ref="BH55:BI55"/>
    <mergeCell ref="M55:N56"/>
    <mergeCell ref="BJ55:BN56"/>
    <mergeCell ref="BF56:BG56"/>
    <mergeCell ref="BH56:BI56"/>
    <mergeCell ref="O55:R56"/>
    <mergeCell ref="S55:W56"/>
    <mergeCell ref="C57:C58"/>
    <mergeCell ref="D57:F58"/>
    <mergeCell ref="BF57:BG57"/>
    <mergeCell ref="BH57:BI57"/>
    <mergeCell ref="D55:F56"/>
    <mergeCell ref="BF59:BG59"/>
    <mergeCell ref="BH59:BI59"/>
    <mergeCell ref="M57:N58"/>
    <mergeCell ref="O57:R58"/>
    <mergeCell ref="C59:C60"/>
    <mergeCell ref="D59:F60"/>
    <mergeCell ref="M59:N60"/>
    <mergeCell ref="O59:R60"/>
    <mergeCell ref="S57:W58"/>
    <mergeCell ref="S59:W60"/>
    <mergeCell ref="BJ61:BN62"/>
    <mergeCell ref="BF62:BG62"/>
    <mergeCell ref="BH62:BI62"/>
    <mergeCell ref="C63:C64"/>
    <mergeCell ref="D63:F64"/>
    <mergeCell ref="BF63:BG63"/>
    <mergeCell ref="BH63:BI63"/>
    <mergeCell ref="C61:C62"/>
    <mergeCell ref="D61:F62"/>
    <mergeCell ref="BF61:BG61"/>
    <mergeCell ref="BH61:BI61"/>
    <mergeCell ref="G61:H62"/>
    <mergeCell ref="M61:N62"/>
    <mergeCell ref="O61:R62"/>
    <mergeCell ref="S61:W62"/>
    <mergeCell ref="S63:W64"/>
    <mergeCell ref="BF65:BG65"/>
    <mergeCell ref="BH65:BI65"/>
    <mergeCell ref="G63:H64"/>
    <mergeCell ref="M63:N64"/>
    <mergeCell ref="O63:R64"/>
    <mergeCell ref="BJ65:BN66"/>
    <mergeCell ref="BF66:BG66"/>
    <mergeCell ref="BH66:BI66"/>
    <mergeCell ref="C65:C66"/>
    <mergeCell ref="D65:F66"/>
    <mergeCell ref="G65:H66"/>
    <mergeCell ref="M65:N66"/>
    <mergeCell ref="O65:R66"/>
    <mergeCell ref="S65:W66"/>
    <mergeCell ref="BJ67:BN68"/>
    <mergeCell ref="BF68:BG68"/>
    <mergeCell ref="BH68:BI68"/>
    <mergeCell ref="C69:C70"/>
    <mergeCell ref="D69:F70"/>
    <mergeCell ref="BF69:BG69"/>
    <mergeCell ref="BH69:BI69"/>
    <mergeCell ref="C67:C68"/>
    <mergeCell ref="D67:F68"/>
    <mergeCell ref="BF67:BG67"/>
    <mergeCell ref="BH67:BI67"/>
    <mergeCell ref="G67:H68"/>
    <mergeCell ref="M67:N68"/>
    <mergeCell ref="O67:R68"/>
    <mergeCell ref="S67:W68"/>
    <mergeCell ref="S69:W70"/>
    <mergeCell ref="C71:C72"/>
    <mergeCell ref="D71:F72"/>
    <mergeCell ref="G71:H72"/>
    <mergeCell ref="M71:N72"/>
    <mergeCell ref="O71:R72"/>
    <mergeCell ref="BJ69:BN70"/>
    <mergeCell ref="BF70:BG70"/>
    <mergeCell ref="BH70:BI70"/>
    <mergeCell ref="S71:W72"/>
    <mergeCell ref="BJ73:BN74"/>
    <mergeCell ref="BF74:BG74"/>
    <mergeCell ref="BH74:BI74"/>
    <mergeCell ref="BF71:BG71"/>
    <mergeCell ref="BH71:BI71"/>
    <mergeCell ref="G69:H70"/>
    <mergeCell ref="M69:N70"/>
    <mergeCell ref="O69:R70"/>
    <mergeCell ref="BJ71:BN72"/>
    <mergeCell ref="BF72:BG72"/>
    <mergeCell ref="BH72:BI72"/>
    <mergeCell ref="S73:W74"/>
    <mergeCell ref="C73:C74"/>
    <mergeCell ref="D73:F74"/>
    <mergeCell ref="BF73:BG73"/>
    <mergeCell ref="BH73:BI73"/>
    <mergeCell ref="G73:H74"/>
    <mergeCell ref="M73:N74"/>
    <mergeCell ref="O73:R74"/>
    <mergeCell ref="Y94:AB94"/>
    <mergeCell ref="AO94:AR94"/>
    <mergeCell ref="AW89:AZ89"/>
    <mergeCell ref="AW90:AZ90"/>
    <mergeCell ref="AU86:AV86"/>
    <mergeCell ref="AW86:AZ86"/>
    <mergeCell ref="AU87:AV87"/>
    <mergeCell ref="AW87:AZ87"/>
    <mergeCell ref="AU88:AV88"/>
    <mergeCell ref="AW88:AZ88"/>
    <mergeCell ref="AE86:AF86"/>
    <mergeCell ref="AG86:AH86"/>
    <mergeCell ref="AI86:AJ86"/>
    <mergeCell ref="AL86:AM86"/>
    <mergeCell ref="AN86:AO86"/>
    <mergeCell ref="AQ86:AR86"/>
    <mergeCell ref="O86:P86"/>
    <mergeCell ref="Y95:AB95"/>
    <mergeCell ref="AO95:AR95"/>
    <mergeCell ref="O96:R96"/>
    <mergeCell ref="T96:W96"/>
    <mergeCell ref="Y96:AB96"/>
    <mergeCell ref="AE96:AH96"/>
    <mergeCell ref="AJ96:AM96"/>
    <mergeCell ref="AO96:AR96"/>
    <mergeCell ref="AU89:AV89"/>
    <mergeCell ref="AU90:AV90"/>
    <mergeCell ref="O91:R91"/>
    <mergeCell ref="T91:W91"/>
    <mergeCell ref="Y91:AB91"/>
    <mergeCell ref="AE91:AH91"/>
    <mergeCell ref="AJ91:AM91"/>
    <mergeCell ref="AO91:AR91"/>
    <mergeCell ref="Q86:R86"/>
    <mergeCell ref="S86:T86"/>
    <mergeCell ref="V86:W86"/>
    <mergeCell ref="X86:Y86"/>
    <mergeCell ref="AA86:AB86"/>
    <mergeCell ref="AE85:AF85"/>
    <mergeCell ref="AG85:AH85"/>
    <mergeCell ref="AI85:AJ85"/>
    <mergeCell ref="AL85:AM85"/>
    <mergeCell ref="AN85:AO85"/>
    <mergeCell ref="AQ85:AR85"/>
    <mergeCell ref="O85:P85"/>
    <mergeCell ref="Q85:R85"/>
    <mergeCell ref="S85:T85"/>
    <mergeCell ref="V85:W85"/>
    <mergeCell ref="X85:Y85"/>
    <mergeCell ref="AA85:AB85"/>
    <mergeCell ref="AE84:AF84"/>
    <mergeCell ref="AG84:AH84"/>
    <mergeCell ref="AI84:AJ84"/>
    <mergeCell ref="AL84:AM84"/>
    <mergeCell ref="AN84:AO84"/>
    <mergeCell ref="AQ84:AR84"/>
    <mergeCell ref="O84:P84"/>
    <mergeCell ref="Q84:R84"/>
    <mergeCell ref="S84:T84"/>
    <mergeCell ref="V84:W84"/>
    <mergeCell ref="X84:Y84"/>
    <mergeCell ref="AA84:AB84"/>
    <mergeCell ref="AE83:AF83"/>
    <mergeCell ref="AG83:AH83"/>
    <mergeCell ref="AI83:AJ83"/>
    <mergeCell ref="AL83:AM83"/>
    <mergeCell ref="AN83:AO83"/>
    <mergeCell ref="AQ83:AR83"/>
    <mergeCell ref="O83:P83"/>
    <mergeCell ref="Q83:R83"/>
    <mergeCell ref="S83:T83"/>
    <mergeCell ref="V83:W83"/>
    <mergeCell ref="X83:Y83"/>
    <mergeCell ref="AA83:AB83"/>
    <mergeCell ref="AL82:AM82"/>
    <mergeCell ref="AN82:AO82"/>
    <mergeCell ref="AQ82:AR82"/>
    <mergeCell ref="AU82:AX82"/>
    <mergeCell ref="AZ82:BC82"/>
    <mergeCell ref="BE82:BH82"/>
    <mergeCell ref="BE81:BH81"/>
    <mergeCell ref="O82:P82"/>
    <mergeCell ref="Q82:R82"/>
    <mergeCell ref="S82:T82"/>
    <mergeCell ref="V82:W82"/>
    <mergeCell ref="X82:Y82"/>
    <mergeCell ref="AA82:AB82"/>
    <mergeCell ref="AE82:AF82"/>
    <mergeCell ref="AG82:AH82"/>
    <mergeCell ref="AI82:AJ82"/>
    <mergeCell ref="V81:W81"/>
    <mergeCell ref="X81:Y81"/>
    <mergeCell ref="AG81:AH81"/>
    <mergeCell ref="AI81:AJ81"/>
    <mergeCell ref="AL81:AM81"/>
    <mergeCell ref="AN81:AO81"/>
    <mergeCell ref="O80:P81"/>
    <mergeCell ref="Q80:T80"/>
    <mergeCell ref="V80:Y80"/>
    <mergeCell ref="AE80:AF81"/>
    <mergeCell ref="AG80:AJ80"/>
    <mergeCell ref="AL80:AO80"/>
    <mergeCell ref="Q81:R81"/>
    <mergeCell ref="S81:T81"/>
    <mergeCell ref="G75:H76"/>
    <mergeCell ref="M75:N76"/>
    <mergeCell ref="O75:R76"/>
    <mergeCell ref="S75:W76"/>
    <mergeCell ref="C75:C76"/>
    <mergeCell ref="D75:F76"/>
    <mergeCell ref="BF75:BG75"/>
    <mergeCell ref="BH75:BI75"/>
    <mergeCell ref="BJ75:BN76"/>
    <mergeCell ref="BF76:BG76"/>
    <mergeCell ref="BH76:BI76"/>
    <mergeCell ref="BJ35:BN36"/>
    <mergeCell ref="BF36:BG36"/>
    <mergeCell ref="BH36:BI36"/>
    <mergeCell ref="C37:C38"/>
    <mergeCell ref="D37:F38"/>
    <mergeCell ref="BF37:BG37"/>
    <mergeCell ref="BH37:BI37"/>
    <mergeCell ref="C35:C36"/>
    <mergeCell ref="D35:F36"/>
    <mergeCell ref="BF35:BG35"/>
    <mergeCell ref="BH35:BI35"/>
    <mergeCell ref="M35:N36"/>
    <mergeCell ref="M37:N38"/>
    <mergeCell ref="O35:R36"/>
    <mergeCell ref="O37:R38"/>
    <mergeCell ref="BJ37:BN38"/>
    <mergeCell ref="BF38:BG38"/>
    <mergeCell ref="BH38:BI38"/>
    <mergeCell ref="C33:C34"/>
    <mergeCell ref="D33:F34"/>
    <mergeCell ref="BF33:BG33"/>
    <mergeCell ref="BH33:BI33"/>
    <mergeCell ref="M33:N34"/>
    <mergeCell ref="O33:R34"/>
    <mergeCell ref="BJ33:BN34"/>
    <mergeCell ref="BF34:BG34"/>
    <mergeCell ref="BH34:BI34"/>
    <mergeCell ref="BJ29:BN30"/>
    <mergeCell ref="BF30:BG30"/>
    <mergeCell ref="BH30:BI30"/>
    <mergeCell ref="C31:C32"/>
    <mergeCell ref="D31:F32"/>
    <mergeCell ref="BF31:BG31"/>
    <mergeCell ref="BH31:BI31"/>
    <mergeCell ref="C29:C30"/>
    <mergeCell ref="D29:F30"/>
    <mergeCell ref="BF29:BG29"/>
    <mergeCell ref="BH29:BI29"/>
    <mergeCell ref="M29:N30"/>
    <mergeCell ref="M31:N32"/>
    <mergeCell ref="O29:R30"/>
    <mergeCell ref="O31:R32"/>
    <mergeCell ref="BJ31:BN32"/>
    <mergeCell ref="BF32:BG32"/>
    <mergeCell ref="BH32:BI32"/>
    <mergeCell ref="C27:C28"/>
    <mergeCell ref="D27:F28"/>
    <mergeCell ref="BF27:BG27"/>
    <mergeCell ref="BH27:BI27"/>
    <mergeCell ref="M27:N28"/>
    <mergeCell ref="O27:R28"/>
    <mergeCell ref="BJ27:BN28"/>
    <mergeCell ref="BF28:BG28"/>
    <mergeCell ref="BH28:BI28"/>
    <mergeCell ref="BJ23:BN24"/>
    <mergeCell ref="BF24:BG24"/>
    <mergeCell ref="BH24:BI24"/>
    <mergeCell ref="C25:C26"/>
    <mergeCell ref="D25:F26"/>
    <mergeCell ref="BF25:BG25"/>
    <mergeCell ref="BH25:BI25"/>
    <mergeCell ref="C23:C24"/>
    <mergeCell ref="D23:F24"/>
    <mergeCell ref="BF23:BG23"/>
    <mergeCell ref="BH23:BI23"/>
    <mergeCell ref="M23:N24"/>
    <mergeCell ref="M25:N26"/>
    <mergeCell ref="O23:R24"/>
    <mergeCell ref="O25:R26"/>
    <mergeCell ref="BJ25:BN26"/>
    <mergeCell ref="BF26:BG26"/>
    <mergeCell ref="BH26:BI26"/>
    <mergeCell ref="C21:C22"/>
    <mergeCell ref="D21:F22"/>
    <mergeCell ref="BF21:BG21"/>
    <mergeCell ref="BH21:BI21"/>
    <mergeCell ref="M21:N22"/>
    <mergeCell ref="O21:R22"/>
    <mergeCell ref="BJ21:BN22"/>
    <mergeCell ref="BF22:BG22"/>
    <mergeCell ref="BH22:BI22"/>
    <mergeCell ref="BJ17:BN18"/>
    <mergeCell ref="BF18:BG18"/>
    <mergeCell ref="BH18:BI18"/>
    <mergeCell ref="C19:C20"/>
    <mergeCell ref="D19:F20"/>
    <mergeCell ref="BF19:BG19"/>
    <mergeCell ref="BH19:BI19"/>
    <mergeCell ref="C17:C18"/>
    <mergeCell ref="D17:F18"/>
    <mergeCell ref="BF17:BG17"/>
    <mergeCell ref="BH17:BI17"/>
    <mergeCell ref="M17:N18"/>
    <mergeCell ref="M19:N20"/>
    <mergeCell ref="O17:R18"/>
    <mergeCell ref="O19:R20"/>
    <mergeCell ref="BJ19:BN20"/>
    <mergeCell ref="BF20:BG20"/>
    <mergeCell ref="BH20:BI20"/>
    <mergeCell ref="BF12:BG16"/>
    <mergeCell ref="BH12:BI16"/>
    <mergeCell ref="BJ12:BN16"/>
    <mergeCell ref="AA13:AG13"/>
    <mergeCell ref="AH13:AN13"/>
    <mergeCell ref="AO13:AU13"/>
    <mergeCell ref="AV13:BB13"/>
    <mergeCell ref="BC13:BE13"/>
    <mergeCell ref="B12:B16"/>
    <mergeCell ref="C12:C16"/>
    <mergeCell ref="D12:F16"/>
    <mergeCell ref="G12:H16"/>
    <mergeCell ref="M12:N16"/>
    <mergeCell ref="O12:R16"/>
    <mergeCell ref="AA12:BE12"/>
    <mergeCell ref="BE6:BF6"/>
    <mergeCell ref="BI6:BJ6"/>
    <mergeCell ref="BI8:BJ8"/>
    <mergeCell ref="AX1:BM1"/>
    <mergeCell ref="AG2:AH2"/>
    <mergeCell ref="AJ2:AK2"/>
    <mergeCell ref="AN2:AO2"/>
    <mergeCell ref="AX2:BM2"/>
    <mergeCell ref="BI3:BL3"/>
    <mergeCell ref="BI4:BL4"/>
    <mergeCell ref="V88:W88"/>
    <mergeCell ref="AL88:AM88"/>
    <mergeCell ref="G17:H18"/>
    <mergeCell ref="G19:H20"/>
    <mergeCell ref="G21:H22"/>
    <mergeCell ref="G23:H24"/>
    <mergeCell ref="G25:H26"/>
    <mergeCell ref="G27:H28"/>
    <mergeCell ref="G29:H30"/>
    <mergeCell ref="G31:H32"/>
    <mergeCell ref="G33:H34"/>
    <mergeCell ref="G35:H36"/>
    <mergeCell ref="G37:H38"/>
    <mergeCell ref="G39:H40"/>
    <mergeCell ref="G41:H42"/>
    <mergeCell ref="G43:H44"/>
    <mergeCell ref="G45:H46"/>
    <mergeCell ref="G47:H48"/>
    <mergeCell ref="G49:H50"/>
    <mergeCell ref="G51:H52"/>
    <mergeCell ref="G53:H54"/>
    <mergeCell ref="G55:H56"/>
    <mergeCell ref="G57:H58"/>
    <mergeCell ref="G59:H60"/>
  </mergeCells>
  <phoneticPr fontId="2"/>
  <conditionalFormatting sqref="AA90:AD90 AS90:BE90">
    <cfRule type="expression" dxfId="67" priority="147">
      <formula>OR(#REF!=$B77,#REF!=$B77)</formula>
    </cfRule>
  </conditionalFormatting>
  <conditionalFormatting sqref="AD80 AA80:AB80 AA89:AD89 AS89:BE89 AS80:BE80">
    <cfRule type="expression" dxfId="66" priority="149">
      <formula>OR(#REF!=$B78,#REF!=$B78)</formula>
    </cfRule>
  </conditionalFormatting>
  <conditionalFormatting sqref="AQ90:AR90">
    <cfRule type="expression" dxfId="65" priority="143">
      <formula>OR(#REF!=$B77,#REF!=$B77)</formula>
    </cfRule>
  </conditionalFormatting>
  <conditionalFormatting sqref="AQ80:AR80 AQ89:AR89">
    <cfRule type="expression" dxfId="64" priority="145">
      <formula>OR(#REF!=$B78,#REF!=$B78)</formula>
    </cfRule>
  </conditionalFormatting>
  <conditionalFormatting sqref="AA18:BI18">
    <cfRule type="expression" dxfId="63" priority="77">
      <formula>INDIRECT(ADDRESS(ROW(),COLUMN()))=TRUNC(INDIRECT(ADDRESS(ROW(),COLUMN())))</formula>
    </cfRule>
  </conditionalFormatting>
  <conditionalFormatting sqref="BF20:BI20">
    <cfRule type="expression" dxfId="62" priority="76">
      <formula>INDIRECT(ADDRESS(ROW(),COLUMN()))=TRUNC(INDIRECT(ADDRESS(ROW(),COLUMN())))</formula>
    </cfRule>
  </conditionalFormatting>
  <conditionalFormatting sqref="BF22:BI22">
    <cfRule type="expression" dxfId="61" priority="74">
      <formula>INDIRECT(ADDRESS(ROW(),COLUMN()))=TRUNC(INDIRECT(ADDRESS(ROW(),COLUMN())))</formula>
    </cfRule>
  </conditionalFormatting>
  <conditionalFormatting sqref="BF24:BI24">
    <cfRule type="expression" dxfId="60" priority="73">
      <formula>INDIRECT(ADDRESS(ROW(),COLUMN()))=TRUNC(INDIRECT(ADDRESS(ROW(),COLUMN())))</formula>
    </cfRule>
  </conditionalFormatting>
  <conditionalFormatting sqref="BF26:BI26">
    <cfRule type="expression" dxfId="59" priority="72">
      <formula>INDIRECT(ADDRESS(ROW(),COLUMN()))=TRUNC(INDIRECT(ADDRESS(ROW(),COLUMN())))</formula>
    </cfRule>
  </conditionalFormatting>
  <conditionalFormatting sqref="BF28:BI28">
    <cfRule type="expression" dxfId="58" priority="71">
      <formula>INDIRECT(ADDRESS(ROW(),COLUMN()))=TRUNC(INDIRECT(ADDRESS(ROW(),COLUMN())))</formula>
    </cfRule>
  </conditionalFormatting>
  <conditionalFormatting sqref="BF30:BI30">
    <cfRule type="expression" dxfId="57" priority="70">
      <formula>INDIRECT(ADDRESS(ROW(),COLUMN()))=TRUNC(INDIRECT(ADDRESS(ROW(),COLUMN())))</formula>
    </cfRule>
  </conditionalFormatting>
  <conditionalFormatting sqref="BF32:BI32">
    <cfRule type="expression" dxfId="56" priority="69">
      <formula>INDIRECT(ADDRESS(ROW(),COLUMN()))=TRUNC(INDIRECT(ADDRESS(ROW(),COLUMN())))</formula>
    </cfRule>
  </conditionalFormatting>
  <conditionalFormatting sqref="BF34:BI34">
    <cfRule type="expression" dxfId="55" priority="68">
      <formula>INDIRECT(ADDRESS(ROW(),COLUMN()))=TRUNC(INDIRECT(ADDRESS(ROW(),COLUMN())))</formula>
    </cfRule>
  </conditionalFormatting>
  <conditionalFormatting sqref="BF36:BI36">
    <cfRule type="expression" dxfId="54" priority="67">
      <formula>INDIRECT(ADDRESS(ROW(),COLUMN()))=TRUNC(INDIRECT(ADDRESS(ROW(),COLUMN())))</formula>
    </cfRule>
  </conditionalFormatting>
  <conditionalFormatting sqref="BF38:BI38">
    <cfRule type="expression" dxfId="53" priority="66">
      <formula>INDIRECT(ADDRESS(ROW(),COLUMN()))=TRUNC(INDIRECT(ADDRESS(ROW(),COLUMN())))</formula>
    </cfRule>
  </conditionalFormatting>
  <conditionalFormatting sqref="BF40:BI40">
    <cfRule type="expression" dxfId="52" priority="65">
      <formula>INDIRECT(ADDRESS(ROW(),COLUMN()))=TRUNC(INDIRECT(ADDRESS(ROW(),COLUMN())))</formula>
    </cfRule>
  </conditionalFormatting>
  <conditionalFormatting sqref="BF42:BI42">
    <cfRule type="expression" dxfId="51" priority="64">
      <formula>INDIRECT(ADDRESS(ROW(),COLUMN()))=TRUNC(INDIRECT(ADDRESS(ROW(),COLUMN())))</formula>
    </cfRule>
  </conditionalFormatting>
  <conditionalFormatting sqref="BF44:BI44">
    <cfRule type="expression" dxfId="50" priority="63">
      <formula>INDIRECT(ADDRESS(ROW(),COLUMN()))=TRUNC(INDIRECT(ADDRESS(ROW(),COLUMN())))</formula>
    </cfRule>
  </conditionalFormatting>
  <conditionalFormatting sqref="BF46:BI46">
    <cfRule type="expression" dxfId="49" priority="62">
      <formula>INDIRECT(ADDRESS(ROW(),COLUMN()))=TRUNC(INDIRECT(ADDRESS(ROW(),COLUMN())))</formula>
    </cfRule>
  </conditionalFormatting>
  <conditionalFormatting sqref="BF48:BI48">
    <cfRule type="expression" dxfId="48" priority="61">
      <formula>INDIRECT(ADDRESS(ROW(),COLUMN()))=TRUNC(INDIRECT(ADDRESS(ROW(),COLUMN())))</formula>
    </cfRule>
  </conditionalFormatting>
  <conditionalFormatting sqref="BF50:BI50">
    <cfRule type="expression" dxfId="47" priority="60">
      <formula>INDIRECT(ADDRESS(ROW(),COLUMN()))=TRUNC(INDIRECT(ADDRESS(ROW(),COLUMN())))</formula>
    </cfRule>
  </conditionalFormatting>
  <conditionalFormatting sqref="BF52:BI52">
    <cfRule type="expression" dxfId="46" priority="59">
      <formula>INDIRECT(ADDRESS(ROW(),COLUMN()))=TRUNC(INDIRECT(ADDRESS(ROW(),COLUMN())))</formula>
    </cfRule>
  </conditionalFormatting>
  <conditionalFormatting sqref="BF54:BI54">
    <cfRule type="expression" dxfId="45" priority="58">
      <formula>INDIRECT(ADDRESS(ROW(),COLUMN()))=TRUNC(INDIRECT(ADDRESS(ROW(),COLUMN())))</formula>
    </cfRule>
  </conditionalFormatting>
  <conditionalFormatting sqref="BF56:BI56">
    <cfRule type="expression" dxfId="44" priority="57">
      <formula>INDIRECT(ADDRESS(ROW(),COLUMN()))=TRUNC(INDIRECT(ADDRESS(ROW(),COLUMN())))</formula>
    </cfRule>
  </conditionalFormatting>
  <conditionalFormatting sqref="BF58:BI58">
    <cfRule type="expression" dxfId="43" priority="56">
      <formula>INDIRECT(ADDRESS(ROW(),COLUMN()))=TRUNC(INDIRECT(ADDRESS(ROW(),COLUMN())))</formula>
    </cfRule>
  </conditionalFormatting>
  <conditionalFormatting sqref="BF60:BI60">
    <cfRule type="expression" dxfId="42" priority="55">
      <formula>INDIRECT(ADDRESS(ROW(),COLUMN()))=TRUNC(INDIRECT(ADDRESS(ROW(),COLUMN())))</formula>
    </cfRule>
  </conditionalFormatting>
  <conditionalFormatting sqref="BF62:BI62">
    <cfRule type="expression" dxfId="41" priority="54">
      <formula>INDIRECT(ADDRESS(ROW(),COLUMN()))=TRUNC(INDIRECT(ADDRESS(ROW(),COLUMN())))</formula>
    </cfRule>
  </conditionalFormatting>
  <conditionalFormatting sqref="BF64:BI64">
    <cfRule type="expression" dxfId="40" priority="53">
      <formula>INDIRECT(ADDRESS(ROW(),COLUMN()))=TRUNC(INDIRECT(ADDRESS(ROW(),COLUMN())))</formula>
    </cfRule>
  </conditionalFormatting>
  <conditionalFormatting sqref="BF66:BI66">
    <cfRule type="expression" dxfId="39" priority="52">
      <formula>INDIRECT(ADDRESS(ROW(),COLUMN()))=TRUNC(INDIRECT(ADDRESS(ROW(),COLUMN())))</formula>
    </cfRule>
  </conditionalFormatting>
  <conditionalFormatting sqref="BF68:BI68">
    <cfRule type="expression" dxfId="38" priority="51">
      <formula>INDIRECT(ADDRESS(ROW(),COLUMN()))=TRUNC(INDIRECT(ADDRESS(ROW(),COLUMN())))</formula>
    </cfRule>
  </conditionalFormatting>
  <conditionalFormatting sqref="BF70:BI70">
    <cfRule type="expression" dxfId="37" priority="50">
      <formula>INDIRECT(ADDRESS(ROW(),COLUMN()))=TRUNC(INDIRECT(ADDRESS(ROW(),COLUMN())))</formula>
    </cfRule>
  </conditionalFormatting>
  <conditionalFormatting sqref="BF72:BI72">
    <cfRule type="expression" dxfId="36" priority="49">
      <formula>INDIRECT(ADDRESS(ROW(),COLUMN()))=TRUNC(INDIRECT(ADDRESS(ROW(),COLUMN())))</formula>
    </cfRule>
  </conditionalFormatting>
  <conditionalFormatting sqref="BF74:BI74">
    <cfRule type="expression" dxfId="35" priority="48">
      <formula>INDIRECT(ADDRESS(ROW(),COLUMN()))=TRUNC(INDIRECT(ADDRESS(ROW(),COLUMN())))</formula>
    </cfRule>
  </conditionalFormatting>
  <conditionalFormatting sqref="BF76:BI76">
    <cfRule type="expression" dxfId="34" priority="41">
      <formula>INDIRECT(ADDRESS(ROW(),COLUMN()))=TRUNC(INDIRECT(ADDRESS(ROW(),COLUMN())))</formula>
    </cfRule>
  </conditionalFormatting>
  <conditionalFormatting sqref="Q82:AB86">
    <cfRule type="expression" dxfId="33" priority="40">
      <formula>INDIRECT(ADDRESS(ROW(),COLUMN()))=TRUNC(INDIRECT(ADDRESS(ROW(),COLUMN())))</formula>
    </cfRule>
  </conditionalFormatting>
  <conditionalFormatting sqref="AG86:AR86 AK82:AR85">
    <cfRule type="expression" dxfId="32" priority="39">
      <formula>INDIRECT(ADDRESS(ROW(),COLUMN()))=TRUNC(INDIRECT(ADDRESS(ROW(),COLUMN())))</formula>
    </cfRule>
  </conditionalFormatting>
  <conditionalFormatting sqref="O91:R91">
    <cfRule type="expression" dxfId="31" priority="38">
      <formula>INDIRECT(ADDRESS(ROW(),COLUMN()))=TRUNC(INDIRECT(ADDRESS(ROW(),COLUMN())))</formula>
    </cfRule>
  </conditionalFormatting>
  <conditionalFormatting sqref="AE91:AH91">
    <cfRule type="expression" dxfId="30" priority="37">
      <formula>INDIRECT(ADDRESS(ROW(),COLUMN()))=TRUNC(INDIRECT(ADDRESS(ROW(),COLUMN())))</formula>
    </cfRule>
  </conditionalFormatting>
  <conditionalFormatting sqref="AG82:AJ85">
    <cfRule type="expression" dxfId="29" priority="36">
      <formula>INDIRECT(ADDRESS(ROW(),COLUMN()))=TRUNC(INDIRECT(ADDRESS(ROW(),COLUMN())))</formula>
    </cfRule>
  </conditionalFormatting>
  <conditionalFormatting sqref="AA62:BE62">
    <cfRule type="expression" dxfId="28" priority="8">
      <formula>INDIRECT(ADDRESS(ROW(),COLUMN()))=TRUNC(INDIRECT(ADDRESS(ROW(),COLUMN())))</formula>
    </cfRule>
  </conditionalFormatting>
  <conditionalFormatting sqref="AA20:BE20">
    <cfRule type="expression" dxfId="27" priority="29">
      <formula>INDIRECT(ADDRESS(ROW(),COLUMN()))=TRUNC(INDIRECT(ADDRESS(ROW(),COLUMN())))</formula>
    </cfRule>
  </conditionalFormatting>
  <conditionalFormatting sqref="AA22:BE22">
    <cfRule type="expression" dxfId="26" priority="28">
      <formula>INDIRECT(ADDRESS(ROW(),COLUMN()))=TRUNC(INDIRECT(ADDRESS(ROW(),COLUMN())))</formula>
    </cfRule>
  </conditionalFormatting>
  <conditionalFormatting sqref="AA24:BE24">
    <cfRule type="expression" dxfId="25" priority="27">
      <formula>INDIRECT(ADDRESS(ROW(),COLUMN()))=TRUNC(INDIRECT(ADDRESS(ROW(),COLUMN())))</formula>
    </cfRule>
  </conditionalFormatting>
  <conditionalFormatting sqref="AA26:BE26">
    <cfRule type="expression" dxfId="24" priority="26">
      <formula>INDIRECT(ADDRESS(ROW(),COLUMN()))=TRUNC(INDIRECT(ADDRESS(ROW(),COLUMN())))</formula>
    </cfRule>
  </conditionalFormatting>
  <conditionalFormatting sqref="AA28:BE28">
    <cfRule type="expression" dxfId="23" priority="25">
      <formula>INDIRECT(ADDRESS(ROW(),COLUMN()))=TRUNC(INDIRECT(ADDRESS(ROW(),COLUMN())))</formula>
    </cfRule>
  </conditionalFormatting>
  <conditionalFormatting sqref="AA30:BE30">
    <cfRule type="expression" dxfId="22" priority="24">
      <formula>INDIRECT(ADDRESS(ROW(),COLUMN()))=TRUNC(INDIRECT(ADDRESS(ROW(),COLUMN())))</formula>
    </cfRule>
  </conditionalFormatting>
  <conditionalFormatting sqref="AA32:BE32">
    <cfRule type="expression" dxfId="21" priority="23">
      <formula>INDIRECT(ADDRESS(ROW(),COLUMN()))=TRUNC(INDIRECT(ADDRESS(ROW(),COLUMN())))</formula>
    </cfRule>
  </conditionalFormatting>
  <conditionalFormatting sqref="AA34:BE34">
    <cfRule type="expression" dxfId="20" priority="22">
      <formula>INDIRECT(ADDRESS(ROW(),COLUMN()))=TRUNC(INDIRECT(ADDRESS(ROW(),COLUMN())))</formula>
    </cfRule>
  </conditionalFormatting>
  <conditionalFormatting sqref="AA36:BE36">
    <cfRule type="expression" dxfId="19" priority="21">
      <formula>INDIRECT(ADDRESS(ROW(),COLUMN()))=TRUNC(INDIRECT(ADDRESS(ROW(),COLUMN())))</formula>
    </cfRule>
  </conditionalFormatting>
  <conditionalFormatting sqref="AA38:BE38">
    <cfRule type="expression" dxfId="18" priority="20">
      <formula>INDIRECT(ADDRESS(ROW(),COLUMN()))=TRUNC(INDIRECT(ADDRESS(ROW(),COLUMN())))</formula>
    </cfRule>
  </conditionalFormatting>
  <conditionalFormatting sqref="AA40:BE40">
    <cfRule type="expression" dxfId="17" priority="19">
      <formula>INDIRECT(ADDRESS(ROW(),COLUMN()))=TRUNC(INDIRECT(ADDRESS(ROW(),COLUMN())))</formula>
    </cfRule>
  </conditionalFormatting>
  <conditionalFormatting sqref="AA42:BE42">
    <cfRule type="expression" dxfId="16" priority="18">
      <formula>INDIRECT(ADDRESS(ROW(),COLUMN()))=TRUNC(INDIRECT(ADDRESS(ROW(),COLUMN())))</formula>
    </cfRule>
  </conditionalFormatting>
  <conditionalFormatting sqref="AA44:BE44">
    <cfRule type="expression" dxfId="15" priority="17">
      <formula>INDIRECT(ADDRESS(ROW(),COLUMN()))=TRUNC(INDIRECT(ADDRESS(ROW(),COLUMN())))</formula>
    </cfRule>
  </conditionalFormatting>
  <conditionalFormatting sqref="AA46:BE46">
    <cfRule type="expression" dxfId="14" priority="16">
      <formula>INDIRECT(ADDRESS(ROW(),COLUMN()))=TRUNC(INDIRECT(ADDRESS(ROW(),COLUMN())))</formula>
    </cfRule>
  </conditionalFormatting>
  <conditionalFormatting sqref="AA48:BE48">
    <cfRule type="expression" dxfId="13" priority="15">
      <formula>INDIRECT(ADDRESS(ROW(),COLUMN()))=TRUNC(INDIRECT(ADDRESS(ROW(),COLUMN())))</formula>
    </cfRule>
  </conditionalFormatting>
  <conditionalFormatting sqref="AA50:BE50">
    <cfRule type="expression" dxfId="12" priority="14">
      <formula>INDIRECT(ADDRESS(ROW(),COLUMN()))=TRUNC(INDIRECT(ADDRESS(ROW(),COLUMN())))</formula>
    </cfRule>
  </conditionalFormatting>
  <conditionalFormatting sqref="AA52:BE52">
    <cfRule type="expression" dxfId="11" priority="13">
      <formula>INDIRECT(ADDRESS(ROW(),COLUMN()))=TRUNC(INDIRECT(ADDRESS(ROW(),COLUMN())))</formula>
    </cfRule>
  </conditionalFormatting>
  <conditionalFormatting sqref="AA54:BE54">
    <cfRule type="expression" dxfId="10" priority="12">
      <formula>INDIRECT(ADDRESS(ROW(),COLUMN()))=TRUNC(INDIRECT(ADDRESS(ROW(),COLUMN())))</formula>
    </cfRule>
  </conditionalFormatting>
  <conditionalFormatting sqref="AA56:BE56">
    <cfRule type="expression" dxfId="9" priority="11">
      <formula>INDIRECT(ADDRESS(ROW(),COLUMN()))=TRUNC(INDIRECT(ADDRESS(ROW(),COLUMN())))</formula>
    </cfRule>
  </conditionalFormatting>
  <conditionalFormatting sqref="AA58:BE58">
    <cfRule type="expression" dxfId="8" priority="10">
      <formula>INDIRECT(ADDRESS(ROW(),COLUMN()))=TRUNC(INDIRECT(ADDRESS(ROW(),COLUMN())))</formula>
    </cfRule>
  </conditionalFormatting>
  <conditionalFormatting sqref="AA60:BE60">
    <cfRule type="expression" dxfId="7" priority="9">
      <formula>INDIRECT(ADDRESS(ROW(),COLUMN()))=TRUNC(INDIRECT(ADDRESS(ROW(),COLUMN())))</formula>
    </cfRule>
  </conditionalFormatting>
  <conditionalFormatting sqref="AA64:BE64">
    <cfRule type="expression" dxfId="6" priority="7">
      <formula>INDIRECT(ADDRESS(ROW(),COLUMN()))=TRUNC(INDIRECT(ADDRESS(ROW(),COLUMN())))</formula>
    </cfRule>
  </conditionalFormatting>
  <conditionalFormatting sqref="AA66:BE66">
    <cfRule type="expression" dxfId="5" priority="6">
      <formula>INDIRECT(ADDRESS(ROW(),COLUMN()))=TRUNC(INDIRECT(ADDRESS(ROW(),COLUMN())))</formula>
    </cfRule>
  </conditionalFormatting>
  <conditionalFormatting sqref="AA68:BE68">
    <cfRule type="expression" dxfId="4" priority="5">
      <formula>INDIRECT(ADDRESS(ROW(),COLUMN()))=TRUNC(INDIRECT(ADDRESS(ROW(),COLUMN())))</formula>
    </cfRule>
  </conditionalFormatting>
  <conditionalFormatting sqref="AA70:BE70">
    <cfRule type="expression" dxfId="3" priority="4">
      <formula>INDIRECT(ADDRESS(ROW(),COLUMN()))=TRUNC(INDIRECT(ADDRESS(ROW(),COLUMN())))</formula>
    </cfRule>
  </conditionalFormatting>
  <conditionalFormatting sqref="AA72:BE72">
    <cfRule type="expression" dxfId="2" priority="3">
      <formula>INDIRECT(ADDRESS(ROW(),COLUMN()))=TRUNC(INDIRECT(ADDRESS(ROW(),COLUMN())))</formula>
    </cfRule>
  </conditionalFormatting>
  <conditionalFormatting sqref="AA74:BE74">
    <cfRule type="expression" dxfId="1" priority="2">
      <formula>INDIRECT(ADDRESS(ROW(),COLUMN()))=TRUNC(INDIRECT(ADDRESS(ROW(),COLUMN())))</formula>
    </cfRule>
  </conditionalFormatting>
  <conditionalFormatting sqref="AA76:BE76">
    <cfRule type="expression" dxfId="0" priority="1">
      <formula>INDIRECT(ADDRESS(ROW(),COLUMN()))=TRUNC(INDIRECT(ADDRESS(ROW(),COLUMN())))</formula>
    </cfRule>
  </conditionalFormatting>
  <dataValidations count="11">
    <dataValidation type="list" allowBlank="1" showInputMessage="1" showErrorMessage="1" sqref="BI4:BL4" xr:uid="{00000000-0002-0000-0600-000000000000}">
      <formula1>"予定,実績,予定・実績"</formula1>
    </dataValidation>
    <dataValidation type="decimal" allowBlank="1" showInputMessage="1" showErrorMessage="1" error="入力可能範囲　32～40" sqref="BE6:BF6" xr:uid="{00000000-0002-0000-0600-000001000000}">
      <formula1>32</formula1>
      <formula2>40</formula2>
    </dataValidation>
    <dataValidation type="list" allowBlank="1" showInputMessage="1" showErrorMessage="1" sqref="AJ3:AJ4" xr:uid="{00000000-0002-0000-0600-000002000000}">
      <formula1>#REF!</formula1>
    </dataValidation>
    <dataValidation type="list" allowBlank="1" showInputMessage="1" showErrorMessage="1" sqref="BI3:BL3" xr:uid="{00000000-0002-0000-0600-000003000000}">
      <formula1>"４週,暦月"</formula1>
    </dataValidation>
    <dataValidation type="list" allowBlank="1" showInputMessage="1" showErrorMessage="1" sqref="AA17:BE17 AA19:BE19 AA21:BE21 AA23:BE23 AA25:BE25 AA27:BE27 AA29:BE29 AA31:BE31 AA33:BE33 AA35:BE35 AA37:BE37 AA39:BE39 AA41:BE41 AA43:BE43 AA45:BE45 AA47:BE47 AA49:BE49 AA51:BE51 AA53:BE53 AA55:BE55 AA57:BE57 AA59:BE59 AA61:BE61 AA63:BE63 AA65:BE65 AA67:BE67 AA69:BE69 AA71:BE71 AA73:BE73 AA75:BE75" xr:uid="{00000000-0002-0000-0600-000004000000}">
      <formula1>【記載例】シフト記号表</formula1>
    </dataValidation>
    <dataValidation type="list" allowBlank="1" showInputMessage="1" showErrorMessage="1" sqref="V88:W88" xr:uid="{00000000-0002-0000-0600-000005000000}">
      <formula1>"週,暦月"</formula1>
    </dataValidation>
    <dataValidation type="list" allowBlank="1" showInputMessage="1" sqref="C17:C90" xr:uid="{00000000-0002-0000-0600-000006000000}">
      <formula1>"◎,○"</formula1>
    </dataValidation>
    <dataValidation type="list" allowBlank="1" showInputMessage="1" sqref="G17:H76" xr:uid="{00000000-0002-0000-0600-000007000000}">
      <formula1>職種</formula1>
    </dataValidation>
    <dataValidation type="list" errorStyle="warning" allowBlank="1" showInputMessage="1" error="リストにない場合のみ、入力してください。" sqref="O17:R76" xr:uid="{00000000-0002-0000-0600-000008000000}">
      <formula1>INDIRECT(G17)</formula1>
    </dataValidation>
    <dataValidation type="list" allowBlank="1" showInputMessage="1" sqref="M17:N76" xr:uid="{00000000-0002-0000-0600-000009000000}">
      <formula1>"A, B, C, D"</formula1>
    </dataValidation>
    <dataValidation allowBlank="1" showInputMessage="1" showErrorMessage="1" error="入力可能範囲　32～40" sqref="BI10" xr:uid="{00000000-0002-0000-0600-00000A000000}"/>
  </dataValidations>
  <printOptions horizontalCentered="1"/>
  <pageMargins left="0.15748031496062992" right="0.15748031496062992" top="0.59055118110236227" bottom="0.47244094488188981" header="0.15748031496062992" footer="0.15748031496062992"/>
  <pageSetup paperSize="9" scale="38" fitToHeight="0" orientation="landscape" r:id="rId1"/>
  <headerFooter>
    <oddFooter>&amp;R&amp;16&amp;P/&amp;N</oddFooter>
  </headerFooter>
  <ignoredErrors>
    <ignoredError sqref="BH3:BH4" numberStoredAsText="1"/>
  </ignoredErrors>
  <drawing r:id="rId2"/>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600-00000B000000}">
          <x14:formula1>
            <xm:f>'【様式４－１】プルダウン・リスト'!$C$4:$C$17</xm:f>
          </x14:formula1>
          <xm:sqref>AX1:BM1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pageSetUpPr fitToPage="1"/>
  </sheetPr>
  <dimension ref="B1:L56"/>
  <sheetViews>
    <sheetView view="pageBreakPreview" zoomScaleNormal="100" zoomScaleSheetLayoutView="100" workbookViewId="0"/>
  </sheetViews>
  <sheetFormatPr defaultRowHeight="18.75" x14ac:dyDescent="0.4"/>
  <cols>
    <col min="1" max="1" width="1.875" style="20" customWidth="1"/>
    <col min="2" max="2" width="11.5" style="20" customWidth="1"/>
    <col min="3" max="12" width="40.625" style="20" customWidth="1"/>
    <col min="13" max="16384" width="9" style="20"/>
  </cols>
  <sheetData>
    <row r="1" spans="2:4" x14ac:dyDescent="0.4">
      <c r="B1" s="21" t="s">
        <v>83</v>
      </c>
      <c r="C1" s="21"/>
      <c r="D1" s="21"/>
    </row>
    <row r="2" spans="2:4" x14ac:dyDescent="0.4">
      <c r="B2" s="21"/>
      <c r="C2" s="21"/>
      <c r="D2" s="21"/>
    </row>
    <row r="3" spans="2:4" x14ac:dyDescent="0.4">
      <c r="B3" s="22" t="s">
        <v>84</v>
      </c>
      <c r="C3" s="22" t="s">
        <v>85</v>
      </c>
      <c r="D3" s="21"/>
    </row>
    <row r="4" spans="2:4" x14ac:dyDescent="0.4">
      <c r="B4" s="77">
        <v>1</v>
      </c>
      <c r="C4" s="78" t="s">
        <v>157</v>
      </c>
      <c r="D4" s="21"/>
    </row>
    <row r="5" spans="2:4" x14ac:dyDescent="0.4">
      <c r="B5" s="77">
        <v>2</v>
      </c>
      <c r="C5" s="78" t="s">
        <v>158</v>
      </c>
      <c r="D5" s="21"/>
    </row>
    <row r="6" spans="2:4" x14ac:dyDescent="0.4">
      <c r="B6" s="77">
        <v>3</v>
      </c>
      <c r="C6" s="78" t="s">
        <v>210</v>
      </c>
      <c r="D6" s="21"/>
    </row>
    <row r="7" spans="2:4" x14ac:dyDescent="0.4">
      <c r="B7" s="77">
        <v>4</v>
      </c>
      <c r="C7" s="78" t="s">
        <v>211</v>
      </c>
      <c r="D7" s="21"/>
    </row>
    <row r="8" spans="2:4" x14ac:dyDescent="0.4">
      <c r="B8" s="77">
        <v>5</v>
      </c>
      <c r="C8" s="78" t="s">
        <v>294</v>
      </c>
      <c r="D8" s="21"/>
    </row>
    <row r="9" spans="2:4" x14ac:dyDescent="0.4">
      <c r="B9" s="77">
        <v>6</v>
      </c>
      <c r="C9" s="78" t="s">
        <v>295</v>
      </c>
    </row>
    <row r="10" spans="2:4" x14ac:dyDescent="0.4">
      <c r="B10" s="77">
        <v>7</v>
      </c>
      <c r="C10" s="78" t="s">
        <v>296</v>
      </c>
      <c r="D10" s="21"/>
    </row>
    <row r="11" spans="2:4" x14ac:dyDescent="0.4">
      <c r="B11" s="77">
        <v>8</v>
      </c>
      <c r="C11" s="78" t="s">
        <v>297</v>
      </c>
      <c r="D11" s="21"/>
    </row>
    <row r="12" spans="2:4" x14ac:dyDescent="0.4">
      <c r="B12" s="77">
        <v>9</v>
      </c>
      <c r="C12" s="78"/>
      <c r="D12" s="21"/>
    </row>
    <row r="13" spans="2:4" x14ac:dyDescent="0.4">
      <c r="B13" s="77">
        <v>10</v>
      </c>
      <c r="C13" s="78"/>
      <c r="D13" s="21"/>
    </row>
    <row r="14" spans="2:4" x14ac:dyDescent="0.4">
      <c r="B14" s="82">
        <v>11</v>
      </c>
      <c r="C14" s="78"/>
      <c r="D14" s="21"/>
    </row>
    <row r="15" spans="2:4" x14ac:dyDescent="0.4">
      <c r="B15" s="82">
        <v>12</v>
      </c>
      <c r="C15" s="78" t="s">
        <v>247</v>
      </c>
      <c r="D15" s="21"/>
    </row>
    <row r="16" spans="2:4" x14ac:dyDescent="0.4">
      <c r="B16" s="82">
        <v>13</v>
      </c>
      <c r="C16" s="78" t="s">
        <v>247</v>
      </c>
      <c r="D16" s="21"/>
    </row>
    <row r="17" spans="2:12" x14ac:dyDescent="0.4">
      <c r="B17" s="82">
        <v>14</v>
      </c>
      <c r="C17" s="78" t="s">
        <v>247</v>
      </c>
      <c r="D17" s="21"/>
    </row>
    <row r="19" spans="2:12" x14ac:dyDescent="0.4">
      <c r="B19" s="21" t="s">
        <v>86</v>
      </c>
    </row>
    <row r="20" spans="2:12" ht="19.5" thickBot="1" x14ac:dyDescent="0.45"/>
    <row r="21" spans="2:12" ht="20.25" thickBot="1" x14ac:dyDescent="0.45">
      <c r="B21" s="23" t="s">
        <v>72</v>
      </c>
      <c r="C21" s="24" t="s">
        <v>70</v>
      </c>
      <c r="D21" s="25" t="s">
        <v>101</v>
      </c>
      <c r="E21" s="25" t="s">
        <v>102</v>
      </c>
      <c r="F21" s="25" t="s">
        <v>103</v>
      </c>
      <c r="G21" s="25" t="s">
        <v>104</v>
      </c>
      <c r="H21" s="61" t="s">
        <v>105</v>
      </c>
      <c r="I21" s="61" t="s">
        <v>106</v>
      </c>
      <c r="J21" s="61" t="s">
        <v>107</v>
      </c>
      <c r="K21" s="61" t="s">
        <v>247</v>
      </c>
      <c r="L21" s="62" t="s">
        <v>247</v>
      </c>
    </row>
    <row r="22" spans="2:12" ht="19.5" x14ac:dyDescent="0.4">
      <c r="B22" s="410" t="s">
        <v>73</v>
      </c>
      <c r="C22" s="26" t="s">
        <v>108</v>
      </c>
      <c r="D22" s="27" t="s">
        <v>101</v>
      </c>
      <c r="E22" s="27" t="s">
        <v>298</v>
      </c>
      <c r="F22" s="27" t="s">
        <v>112</v>
      </c>
      <c r="G22" s="27" t="s">
        <v>303</v>
      </c>
      <c r="H22" s="63" t="s">
        <v>114</v>
      </c>
      <c r="I22" s="63" t="s">
        <v>115</v>
      </c>
      <c r="J22" s="63" t="s">
        <v>107</v>
      </c>
      <c r="K22" s="63"/>
      <c r="L22" s="64"/>
    </row>
    <row r="23" spans="2:12" ht="19.5" x14ac:dyDescent="0.4">
      <c r="B23" s="411"/>
      <c r="C23" s="28" t="s">
        <v>109</v>
      </c>
      <c r="D23" s="29" t="s">
        <v>247</v>
      </c>
      <c r="E23" s="29" t="s">
        <v>299</v>
      </c>
      <c r="F23" s="29" t="s">
        <v>113</v>
      </c>
      <c r="G23" s="29" t="s">
        <v>112</v>
      </c>
      <c r="H23" s="65" t="s">
        <v>105</v>
      </c>
      <c r="I23" s="65" t="s">
        <v>116</v>
      </c>
      <c r="J23" s="29" t="s">
        <v>247</v>
      </c>
      <c r="K23" s="65"/>
      <c r="L23" s="66"/>
    </row>
    <row r="24" spans="2:12" ht="19.5" x14ac:dyDescent="0.4">
      <c r="B24" s="411"/>
      <c r="C24" s="28" t="s">
        <v>110</v>
      </c>
      <c r="D24" s="29" t="s">
        <v>247</v>
      </c>
      <c r="E24" s="29" t="s">
        <v>290</v>
      </c>
      <c r="F24" s="29" t="s">
        <v>247</v>
      </c>
      <c r="G24" s="29" t="s">
        <v>304</v>
      </c>
      <c r="H24" s="29" t="s">
        <v>247</v>
      </c>
      <c r="I24" s="65" t="s">
        <v>117</v>
      </c>
      <c r="J24" s="29" t="s">
        <v>247</v>
      </c>
      <c r="K24" s="65"/>
      <c r="L24" s="66"/>
    </row>
    <row r="25" spans="2:12" ht="19.5" x14ac:dyDescent="0.4">
      <c r="B25" s="411"/>
      <c r="C25" s="28" t="s">
        <v>111</v>
      </c>
      <c r="D25" s="29" t="s">
        <v>247</v>
      </c>
      <c r="E25" s="29" t="s">
        <v>300</v>
      </c>
      <c r="F25" s="29" t="s">
        <v>247</v>
      </c>
      <c r="G25" s="29" t="s">
        <v>305</v>
      </c>
      <c r="H25" s="29" t="s">
        <v>247</v>
      </c>
      <c r="I25" s="65" t="s">
        <v>118</v>
      </c>
      <c r="J25" s="29" t="s">
        <v>247</v>
      </c>
      <c r="K25" s="65"/>
      <c r="L25" s="66"/>
    </row>
    <row r="26" spans="2:12" ht="19.5" x14ac:dyDescent="0.4">
      <c r="B26" s="411"/>
      <c r="C26" s="204" t="s">
        <v>111</v>
      </c>
      <c r="D26" s="29" t="s">
        <v>247</v>
      </c>
      <c r="E26" s="29" t="s">
        <v>301</v>
      </c>
      <c r="F26" s="29" t="s">
        <v>247</v>
      </c>
      <c r="G26" s="29" t="s">
        <v>306</v>
      </c>
      <c r="H26" s="29" t="s">
        <v>247</v>
      </c>
      <c r="I26" s="65" t="s">
        <v>113</v>
      </c>
      <c r="J26" s="29" t="s">
        <v>247</v>
      </c>
      <c r="K26" s="65"/>
      <c r="L26" s="66"/>
    </row>
    <row r="27" spans="2:12" ht="19.5" x14ac:dyDescent="0.4">
      <c r="B27" s="411"/>
      <c r="C27" s="204" t="s">
        <v>111</v>
      </c>
      <c r="D27" s="29" t="s">
        <v>247</v>
      </c>
      <c r="E27" s="29" t="s">
        <v>302</v>
      </c>
      <c r="F27" s="29" t="s">
        <v>247</v>
      </c>
      <c r="G27" s="29" t="s">
        <v>307</v>
      </c>
      <c r="H27" s="29" t="s">
        <v>247</v>
      </c>
      <c r="I27" s="65" t="s">
        <v>119</v>
      </c>
      <c r="J27" s="29" t="s">
        <v>247</v>
      </c>
      <c r="K27" s="65"/>
      <c r="L27" s="66"/>
    </row>
    <row r="28" spans="2:12" ht="19.5" x14ac:dyDescent="0.4">
      <c r="B28" s="411"/>
      <c r="C28" s="204" t="s">
        <v>111</v>
      </c>
      <c r="D28" s="29" t="s">
        <v>247</v>
      </c>
      <c r="E28" s="29" t="s">
        <v>247</v>
      </c>
      <c r="F28" s="29" t="s">
        <v>247</v>
      </c>
      <c r="G28" s="29" t="s">
        <v>308</v>
      </c>
      <c r="H28" s="29" t="s">
        <v>247</v>
      </c>
      <c r="I28" s="65" t="s">
        <v>120</v>
      </c>
      <c r="J28" s="29" t="s">
        <v>247</v>
      </c>
      <c r="K28" s="65"/>
      <c r="L28" s="66"/>
    </row>
    <row r="29" spans="2:12" ht="19.5" x14ac:dyDescent="0.4">
      <c r="B29" s="411"/>
      <c r="C29" s="204" t="s">
        <v>111</v>
      </c>
      <c r="D29" s="29" t="s">
        <v>247</v>
      </c>
      <c r="E29" s="29" t="s">
        <v>247</v>
      </c>
      <c r="F29" s="29" t="s">
        <v>247</v>
      </c>
      <c r="G29" s="29" t="s">
        <v>309</v>
      </c>
      <c r="H29" s="29" t="s">
        <v>247</v>
      </c>
      <c r="I29" s="65" t="s">
        <v>121</v>
      </c>
      <c r="J29" s="29" t="s">
        <v>247</v>
      </c>
      <c r="K29" s="65"/>
      <c r="L29" s="66"/>
    </row>
    <row r="30" spans="2:12" ht="19.5" x14ac:dyDescent="0.4">
      <c r="B30" s="411"/>
      <c r="C30" s="204" t="s">
        <v>111</v>
      </c>
      <c r="D30" s="29" t="s">
        <v>247</v>
      </c>
      <c r="E30" s="29" t="s">
        <v>247</v>
      </c>
      <c r="F30" s="29" t="s">
        <v>247</v>
      </c>
      <c r="G30" s="29" t="s">
        <v>310</v>
      </c>
      <c r="H30" s="29" t="s">
        <v>247</v>
      </c>
      <c r="I30" s="65" t="s">
        <v>122</v>
      </c>
      <c r="J30" s="29" t="s">
        <v>247</v>
      </c>
      <c r="K30" s="65"/>
      <c r="L30" s="66"/>
    </row>
    <row r="31" spans="2:12" ht="20.25" thickBot="1" x14ac:dyDescent="0.45">
      <c r="B31" s="412"/>
      <c r="C31" s="205" t="s">
        <v>111</v>
      </c>
      <c r="D31" s="206" t="s">
        <v>247</v>
      </c>
      <c r="E31" s="206" t="s">
        <v>247</v>
      </c>
      <c r="F31" s="206" t="s">
        <v>247</v>
      </c>
      <c r="G31" s="206" t="s">
        <v>90</v>
      </c>
      <c r="H31" s="206" t="s">
        <v>247</v>
      </c>
      <c r="I31" s="206" t="s">
        <v>247</v>
      </c>
      <c r="J31" s="206" t="s">
        <v>247</v>
      </c>
      <c r="K31" s="67"/>
      <c r="L31" s="68"/>
    </row>
    <row r="36" spans="3:3" x14ac:dyDescent="0.4">
      <c r="C36" s="20" t="s">
        <v>215</v>
      </c>
    </row>
    <row r="37" spans="3:3" x14ac:dyDescent="0.4">
      <c r="C37" s="20" t="s">
        <v>74</v>
      </c>
    </row>
    <row r="38" spans="3:3" x14ac:dyDescent="0.4">
      <c r="C38" s="20" t="s">
        <v>218</v>
      </c>
    </row>
    <row r="39" spans="3:3" x14ac:dyDescent="0.4">
      <c r="C39" s="20" t="s">
        <v>75</v>
      </c>
    </row>
    <row r="40" spans="3:3" x14ac:dyDescent="0.4">
      <c r="C40" s="20" t="s">
        <v>123</v>
      </c>
    </row>
    <row r="41" spans="3:3" x14ac:dyDescent="0.4">
      <c r="C41" s="20" t="s">
        <v>124</v>
      </c>
    </row>
    <row r="42" spans="3:3" x14ac:dyDescent="0.4">
      <c r="C42" s="20" t="s">
        <v>125</v>
      </c>
    </row>
    <row r="43" spans="3:3" x14ac:dyDescent="0.4">
      <c r="C43" s="20" t="s">
        <v>126</v>
      </c>
    </row>
    <row r="44" spans="3:3" x14ac:dyDescent="0.4">
      <c r="C44" s="20" t="s">
        <v>127</v>
      </c>
    </row>
    <row r="45" spans="3:3" x14ac:dyDescent="0.4">
      <c r="C45" s="20" t="s">
        <v>128</v>
      </c>
    </row>
    <row r="46" spans="3:3" x14ac:dyDescent="0.4">
      <c r="C46" s="20" t="s">
        <v>129</v>
      </c>
    </row>
    <row r="48" spans="3:3" x14ac:dyDescent="0.4">
      <c r="C48" s="20" t="s">
        <v>76</v>
      </c>
    </row>
    <row r="49" spans="3:3" x14ac:dyDescent="0.4">
      <c r="C49" s="20" t="s">
        <v>77</v>
      </c>
    </row>
    <row r="51" spans="3:3" x14ac:dyDescent="0.4">
      <c r="C51" s="20" t="s">
        <v>219</v>
      </c>
    </row>
    <row r="52" spans="3:3" x14ac:dyDescent="0.4">
      <c r="C52" s="20" t="s">
        <v>78</v>
      </c>
    </row>
    <row r="53" spans="3:3" x14ac:dyDescent="0.4">
      <c r="C53" s="20" t="s">
        <v>79</v>
      </c>
    </row>
    <row r="54" spans="3:3" x14ac:dyDescent="0.4">
      <c r="C54" s="20" t="s">
        <v>80</v>
      </c>
    </row>
    <row r="55" spans="3:3" x14ac:dyDescent="0.4">
      <c r="C55" s="20" t="s">
        <v>81</v>
      </c>
    </row>
    <row r="56" spans="3:3" x14ac:dyDescent="0.4">
      <c r="C56" s="20" t="s">
        <v>82</v>
      </c>
    </row>
  </sheetData>
  <mergeCells count="1">
    <mergeCell ref="B22:B31"/>
  </mergeCells>
  <phoneticPr fontId="2"/>
  <pageMargins left="0.70866141732283472" right="0.70866141732283472" top="0.74803149606299213" bottom="0.74803149606299213" header="0.31496062992125984" footer="0.31496062992125984"/>
  <pageSetup paperSize="9" scale="28"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
    <pageSetUpPr fitToPage="1"/>
  </sheetPr>
  <dimension ref="B2:N53"/>
  <sheetViews>
    <sheetView view="pageBreakPreview" zoomScaleNormal="75" zoomScaleSheetLayoutView="100" workbookViewId="0">
      <selection activeCell="O1" sqref="O1"/>
    </sheetView>
  </sheetViews>
  <sheetFormatPr defaultRowHeight="25.5" x14ac:dyDescent="0.4"/>
  <cols>
    <col min="1" max="1" width="1.625" style="85" customWidth="1"/>
    <col min="2" max="2" width="5.625" style="84" customWidth="1"/>
    <col min="3" max="3" width="10.625" style="84" customWidth="1"/>
    <col min="4" max="4" width="10.625" style="84" hidden="1" customWidth="1"/>
    <col min="5" max="5" width="3.375" style="84" bestFit="1" customWidth="1"/>
    <col min="6" max="6" width="15.625" style="85" customWidth="1"/>
    <col min="7" max="7" width="3.375" style="85" bestFit="1" customWidth="1"/>
    <col min="8" max="8" width="15.625" style="85" customWidth="1"/>
    <col min="9" max="9" width="3.375" style="85" bestFit="1" customWidth="1"/>
    <col min="10" max="10" width="15.625" style="84" customWidth="1"/>
    <col min="11" max="11" width="3.375" style="85" bestFit="1" customWidth="1"/>
    <col min="12" max="12" width="15.625" style="85" customWidth="1"/>
    <col min="13" max="13" width="3.375" style="85" customWidth="1"/>
    <col min="14" max="14" width="50.625" style="85" customWidth="1"/>
    <col min="15" max="16384" width="9" style="85"/>
  </cols>
  <sheetData>
    <row r="2" spans="2:14" x14ac:dyDescent="0.4">
      <c r="B2" s="83" t="s">
        <v>32</v>
      </c>
    </row>
    <row r="3" spans="2:14" x14ac:dyDescent="0.4">
      <c r="B3" s="86" t="s">
        <v>33</v>
      </c>
      <c r="F3" s="87"/>
      <c r="G3" s="88"/>
      <c r="H3" s="88"/>
      <c r="I3" s="88"/>
      <c r="J3" s="89"/>
      <c r="K3" s="88"/>
      <c r="L3" s="88"/>
    </row>
    <row r="4" spans="2:14" x14ac:dyDescent="0.4">
      <c r="B4" s="87" t="s">
        <v>207</v>
      </c>
      <c r="F4" s="89" t="s">
        <v>208</v>
      </c>
      <c r="G4" s="88"/>
      <c r="H4" s="88"/>
      <c r="I4" s="88"/>
      <c r="J4" s="89"/>
      <c r="K4" s="88"/>
      <c r="L4" s="88"/>
    </row>
    <row r="5" spans="2:14" x14ac:dyDescent="0.4">
      <c r="B5" s="86"/>
      <c r="F5" s="407" t="s">
        <v>34</v>
      </c>
      <c r="G5" s="407"/>
      <c r="H5" s="407"/>
      <c r="I5" s="407"/>
      <c r="J5" s="407"/>
      <c r="K5" s="407"/>
      <c r="L5" s="407"/>
      <c r="N5" s="407" t="s">
        <v>220</v>
      </c>
    </row>
    <row r="6" spans="2:14" x14ac:dyDescent="0.4">
      <c r="B6" s="84" t="s">
        <v>20</v>
      </c>
      <c r="C6" s="84" t="s">
        <v>4</v>
      </c>
      <c r="F6" s="84" t="s">
        <v>221</v>
      </c>
      <c r="G6" s="84"/>
      <c r="H6" s="84" t="s">
        <v>222</v>
      </c>
      <c r="J6" s="84" t="s">
        <v>35</v>
      </c>
      <c r="L6" s="84" t="s">
        <v>34</v>
      </c>
      <c r="N6" s="407"/>
    </row>
    <row r="7" spans="2:14" x14ac:dyDescent="0.4">
      <c r="B7" s="90">
        <v>1</v>
      </c>
      <c r="C7" s="91" t="s">
        <v>38</v>
      </c>
      <c r="D7" s="92" t="str">
        <f>C7</f>
        <v>a</v>
      </c>
      <c r="E7" s="90" t="s">
        <v>16</v>
      </c>
      <c r="F7" s="93">
        <v>0.29166666666666669</v>
      </c>
      <c r="G7" s="90" t="s">
        <v>17</v>
      </c>
      <c r="H7" s="93">
        <v>0.66666666666666663</v>
      </c>
      <c r="I7" s="94" t="s">
        <v>37</v>
      </c>
      <c r="J7" s="93">
        <v>4.1666666666666664E-2</v>
      </c>
      <c r="K7" s="95" t="s">
        <v>2</v>
      </c>
      <c r="L7" s="96">
        <f>IF(OR(F7="",H7=""),"",(H7+IF(F7&gt;H7,1,0)-F7-J7)*24)</f>
        <v>7.9999999999999982</v>
      </c>
      <c r="N7" s="97"/>
    </row>
    <row r="8" spans="2:14" x14ac:dyDescent="0.4">
      <c r="B8" s="90">
        <v>2</v>
      </c>
      <c r="C8" s="91" t="s">
        <v>39</v>
      </c>
      <c r="D8" s="92" t="str">
        <f t="shared" ref="D8:D39" si="0">C8</f>
        <v>b</v>
      </c>
      <c r="E8" s="90" t="s">
        <v>16</v>
      </c>
      <c r="F8" s="93">
        <v>0.375</v>
      </c>
      <c r="G8" s="90" t="s">
        <v>17</v>
      </c>
      <c r="H8" s="93">
        <v>0.75</v>
      </c>
      <c r="I8" s="94" t="s">
        <v>37</v>
      </c>
      <c r="J8" s="93">
        <v>4.1666666666666664E-2</v>
      </c>
      <c r="K8" s="95" t="s">
        <v>2</v>
      </c>
      <c r="L8" s="96">
        <f>IF(OR(F8="",H8=""),"",(H8+IF(F8&gt;H8,1,0)-F8-J8)*24)</f>
        <v>8</v>
      </c>
      <c r="N8" s="97"/>
    </row>
    <row r="9" spans="2:14" x14ac:dyDescent="0.4">
      <c r="B9" s="90">
        <v>3</v>
      </c>
      <c r="C9" s="91" t="s">
        <v>40</v>
      </c>
      <c r="D9" s="92" t="str">
        <f t="shared" si="0"/>
        <v>c</v>
      </c>
      <c r="E9" s="90" t="s">
        <v>16</v>
      </c>
      <c r="F9" s="93">
        <v>0.41666666666666669</v>
      </c>
      <c r="G9" s="90" t="s">
        <v>17</v>
      </c>
      <c r="H9" s="93">
        <v>0.79166666666666663</v>
      </c>
      <c r="I9" s="94" t="s">
        <v>37</v>
      </c>
      <c r="J9" s="93">
        <v>4.1666666666666664E-2</v>
      </c>
      <c r="K9" s="95" t="s">
        <v>2</v>
      </c>
      <c r="L9" s="96">
        <f>IF(OR(F9="",H9=""),"",(H9+IF(F9&gt;H9,1,0)-F9-J9)*24)</f>
        <v>7.9999999999999982</v>
      </c>
      <c r="N9" s="97"/>
    </row>
    <row r="10" spans="2:14" x14ac:dyDescent="0.4">
      <c r="B10" s="90">
        <v>4</v>
      </c>
      <c r="C10" s="91" t="s">
        <v>41</v>
      </c>
      <c r="D10" s="92" t="str">
        <f t="shared" si="0"/>
        <v>d</v>
      </c>
      <c r="E10" s="90" t="s">
        <v>16</v>
      </c>
      <c r="F10" s="93">
        <v>0.5</v>
      </c>
      <c r="G10" s="90" t="s">
        <v>17</v>
      </c>
      <c r="H10" s="93">
        <v>0.875</v>
      </c>
      <c r="I10" s="94" t="s">
        <v>37</v>
      </c>
      <c r="J10" s="93">
        <v>4.1666666666666664E-2</v>
      </c>
      <c r="K10" s="95" t="s">
        <v>2</v>
      </c>
      <c r="L10" s="96">
        <f>IF(OR(F10="",H10=""),"",(H10+IF(F10&gt;H10,1,0)-F10-J10)*24)</f>
        <v>8</v>
      </c>
      <c r="N10" s="97"/>
    </row>
    <row r="11" spans="2:14" x14ac:dyDescent="0.4">
      <c r="B11" s="90">
        <v>5</v>
      </c>
      <c r="C11" s="91" t="s">
        <v>42</v>
      </c>
      <c r="D11" s="92" t="str">
        <f t="shared" si="0"/>
        <v>e</v>
      </c>
      <c r="E11" s="90" t="s">
        <v>16</v>
      </c>
      <c r="F11" s="93">
        <v>0.375</v>
      </c>
      <c r="G11" s="90" t="s">
        <v>17</v>
      </c>
      <c r="H11" s="93">
        <v>0.54166666666666663</v>
      </c>
      <c r="I11" s="94" t="s">
        <v>37</v>
      </c>
      <c r="J11" s="93">
        <v>0</v>
      </c>
      <c r="K11" s="95" t="s">
        <v>2</v>
      </c>
      <c r="L11" s="96">
        <f t="shared" ref="L11:L23" si="1">IF(OR(F11="",H11=""),"",(H11+IF(F11&gt;H11,1,0)-F11-J11)*24)</f>
        <v>3.9999999999999991</v>
      </c>
      <c r="N11" s="97"/>
    </row>
    <row r="12" spans="2:14" x14ac:dyDescent="0.4">
      <c r="B12" s="90">
        <v>6</v>
      </c>
      <c r="C12" s="91" t="s">
        <v>43</v>
      </c>
      <c r="D12" s="92" t="str">
        <f t="shared" si="0"/>
        <v>f</v>
      </c>
      <c r="E12" s="90" t="s">
        <v>16</v>
      </c>
      <c r="F12" s="93">
        <v>0.54166666666666663</v>
      </c>
      <c r="G12" s="90" t="s">
        <v>17</v>
      </c>
      <c r="H12" s="93">
        <v>0.75</v>
      </c>
      <c r="I12" s="94" t="s">
        <v>37</v>
      </c>
      <c r="J12" s="93">
        <v>4.1666666666666664E-2</v>
      </c>
      <c r="K12" s="95" t="s">
        <v>2</v>
      </c>
      <c r="L12" s="96">
        <f>IF(OR(F12="",H12=""),"",(H12+IF(F12&gt;H12,1,0)-F12-J12)*24)</f>
        <v>4.0000000000000009</v>
      </c>
      <c r="N12" s="97"/>
    </row>
    <row r="13" spans="2:14" x14ac:dyDescent="0.4">
      <c r="B13" s="90">
        <v>7</v>
      </c>
      <c r="C13" s="91" t="s">
        <v>44</v>
      </c>
      <c r="D13" s="92" t="str">
        <f t="shared" si="0"/>
        <v>g</v>
      </c>
      <c r="E13" s="90" t="s">
        <v>16</v>
      </c>
      <c r="F13" s="93">
        <v>0.58333333333333337</v>
      </c>
      <c r="G13" s="90" t="s">
        <v>17</v>
      </c>
      <c r="H13" s="93">
        <v>0.83333333333333337</v>
      </c>
      <c r="I13" s="94" t="s">
        <v>37</v>
      </c>
      <c r="J13" s="93">
        <v>0</v>
      </c>
      <c r="K13" s="95" t="s">
        <v>2</v>
      </c>
      <c r="L13" s="96">
        <f t="shared" si="1"/>
        <v>6</v>
      </c>
      <c r="N13" s="97"/>
    </row>
    <row r="14" spans="2:14" x14ac:dyDescent="0.4">
      <c r="B14" s="90">
        <v>8</v>
      </c>
      <c r="C14" s="91" t="s">
        <v>45</v>
      </c>
      <c r="D14" s="92" t="str">
        <f t="shared" si="0"/>
        <v>h</v>
      </c>
      <c r="E14" s="90" t="s">
        <v>16</v>
      </c>
      <c r="F14" s="93">
        <v>0.66666666666666663</v>
      </c>
      <c r="G14" s="90" t="s">
        <v>17</v>
      </c>
      <c r="H14" s="93">
        <v>1</v>
      </c>
      <c r="I14" s="94" t="s">
        <v>37</v>
      </c>
      <c r="J14" s="93">
        <v>0</v>
      </c>
      <c r="K14" s="95" t="s">
        <v>2</v>
      </c>
      <c r="L14" s="96">
        <f t="shared" si="1"/>
        <v>8</v>
      </c>
      <c r="N14" s="97" t="s">
        <v>245</v>
      </c>
    </row>
    <row r="15" spans="2:14" x14ac:dyDescent="0.4">
      <c r="B15" s="90">
        <v>9</v>
      </c>
      <c r="C15" s="91" t="s">
        <v>46</v>
      </c>
      <c r="D15" s="92" t="str">
        <f t="shared" si="0"/>
        <v>i</v>
      </c>
      <c r="E15" s="90" t="s">
        <v>16</v>
      </c>
      <c r="F15" s="93">
        <v>0</v>
      </c>
      <c r="G15" s="90" t="s">
        <v>17</v>
      </c>
      <c r="H15" s="93">
        <v>0.375</v>
      </c>
      <c r="I15" s="94" t="s">
        <v>37</v>
      </c>
      <c r="J15" s="93">
        <v>4.1666666666666664E-2</v>
      </c>
      <c r="K15" s="95" t="s">
        <v>2</v>
      </c>
      <c r="L15" s="96">
        <f t="shared" si="1"/>
        <v>8</v>
      </c>
      <c r="N15" s="97" t="s">
        <v>258</v>
      </c>
    </row>
    <row r="16" spans="2:14" x14ac:dyDescent="0.4">
      <c r="B16" s="90">
        <v>10</v>
      </c>
      <c r="C16" s="91" t="s">
        <v>47</v>
      </c>
      <c r="D16" s="92" t="str">
        <f t="shared" si="0"/>
        <v>j</v>
      </c>
      <c r="E16" s="90" t="s">
        <v>16</v>
      </c>
      <c r="F16" s="93"/>
      <c r="G16" s="90" t="s">
        <v>17</v>
      </c>
      <c r="H16" s="93"/>
      <c r="I16" s="94" t="s">
        <v>37</v>
      </c>
      <c r="J16" s="93">
        <v>0</v>
      </c>
      <c r="K16" s="95" t="s">
        <v>2</v>
      </c>
      <c r="L16" s="96" t="str">
        <f t="shared" si="1"/>
        <v/>
      </c>
      <c r="N16" s="97"/>
    </row>
    <row r="17" spans="2:14" x14ac:dyDescent="0.4">
      <c r="B17" s="90">
        <v>11</v>
      </c>
      <c r="C17" s="91" t="s">
        <v>48</v>
      </c>
      <c r="D17" s="92" t="str">
        <f t="shared" si="0"/>
        <v>k</v>
      </c>
      <c r="E17" s="90" t="s">
        <v>16</v>
      </c>
      <c r="F17" s="93"/>
      <c r="G17" s="90" t="s">
        <v>17</v>
      </c>
      <c r="H17" s="93"/>
      <c r="I17" s="94" t="s">
        <v>37</v>
      </c>
      <c r="J17" s="93">
        <v>0</v>
      </c>
      <c r="K17" s="95" t="s">
        <v>2</v>
      </c>
      <c r="L17" s="96" t="str">
        <f t="shared" si="1"/>
        <v/>
      </c>
      <c r="N17" s="97"/>
    </row>
    <row r="18" spans="2:14" x14ac:dyDescent="0.4">
      <c r="B18" s="90">
        <v>12</v>
      </c>
      <c r="C18" s="91" t="s">
        <v>49</v>
      </c>
      <c r="D18" s="92" t="str">
        <f t="shared" si="0"/>
        <v>l</v>
      </c>
      <c r="E18" s="90" t="s">
        <v>16</v>
      </c>
      <c r="F18" s="93"/>
      <c r="G18" s="90" t="s">
        <v>17</v>
      </c>
      <c r="H18" s="93"/>
      <c r="I18" s="94" t="s">
        <v>37</v>
      </c>
      <c r="J18" s="93">
        <v>0</v>
      </c>
      <c r="K18" s="95" t="s">
        <v>2</v>
      </c>
      <c r="L18" s="96" t="str">
        <f t="shared" si="1"/>
        <v/>
      </c>
      <c r="N18" s="97"/>
    </row>
    <row r="19" spans="2:14" x14ac:dyDescent="0.4">
      <c r="B19" s="90">
        <v>13</v>
      </c>
      <c r="C19" s="91" t="s">
        <v>50</v>
      </c>
      <c r="D19" s="92" t="str">
        <f t="shared" si="0"/>
        <v>m</v>
      </c>
      <c r="E19" s="90" t="s">
        <v>16</v>
      </c>
      <c r="F19" s="93"/>
      <c r="G19" s="90" t="s">
        <v>17</v>
      </c>
      <c r="H19" s="93"/>
      <c r="I19" s="94" t="s">
        <v>37</v>
      </c>
      <c r="J19" s="93">
        <v>0</v>
      </c>
      <c r="K19" s="95" t="s">
        <v>2</v>
      </c>
      <c r="L19" s="96" t="str">
        <f t="shared" si="1"/>
        <v/>
      </c>
      <c r="N19" s="97"/>
    </row>
    <row r="20" spans="2:14" x14ac:dyDescent="0.4">
      <c r="B20" s="90">
        <v>14</v>
      </c>
      <c r="C20" s="91" t="s">
        <v>51</v>
      </c>
      <c r="D20" s="92" t="str">
        <f t="shared" si="0"/>
        <v>n</v>
      </c>
      <c r="E20" s="90" t="s">
        <v>16</v>
      </c>
      <c r="F20" s="93"/>
      <c r="G20" s="90" t="s">
        <v>17</v>
      </c>
      <c r="H20" s="93"/>
      <c r="I20" s="94" t="s">
        <v>37</v>
      </c>
      <c r="J20" s="93">
        <v>0</v>
      </c>
      <c r="K20" s="95" t="s">
        <v>2</v>
      </c>
      <c r="L20" s="96" t="str">
        <f t="shared" si="1"/>
        <v/>
      </c>
      <c r="N20" s="97"/>
    </row>
    <row r="21" spans="2:14" x14ac:dyDescent="0.4">
      <c r="B21" s="90">
        <v>15</v>
      </c>
      <c r="C21" s="91" t="s">
        <v>52</v>
      </c>
      <c r="D21" s="92" t="str">
        <f t="shared" si="0"/>
        <v>o</v>
      </c>
      <c r="E21" s="90" t="s">
        <v>16</v>
      </c>
      <c r="F21" s="93"/>
      <c r="G21" s="90" t="s">
        <v>17</v>
      </c>
      <c r="H21" s="93"/>
      <c r="I21" s="94" t="s">
        <v>37</v>
      </c>
      <c r="J21" s="93">
        <v>0</v>
      </c>
      <c r="K21" s="95" t="s">
        <v>2</v>
      </c>
      <c r="L21" s="96" t="str">
        <f t="shared" si="1"/>
        <v/>
      </c>
      <c r="N21" s="97"/>
    </row>
    <row r="22" spans="2:14" x14ac:dyDescent="0.4">
      <c r="B22" s="90">
        <v>16</v>
      </c>
      <c r="C22" s="91" t="s">
        <v>53</v>
      </c>
      <c r="D22" s="92" t="str">
        <f t="shared" si="0"/>
        <v>p</v>
      </c>
      <c r="E22" s="90" t="s">
        <v>16</v>
      </c>
      <c r="F22" s="93"/>
      <c r="G22" s="90" t="s">
        <v>17</v>
      </c>
      <c r="H22" s="93"/>
      <c r="I22" s="94" t="s">
        <v>37</v>
      </c>
      <c r="J22" s="93">
        <v>0</v>
      </c>
      <c r="K22" s="95" t="s">
        <v>2</v>
      </c>
      <c r="L22" s="96" t="str">
        <f t="shared" si="1"/>
        <v/>
      </c>
      <c r="N22" s="97"/>
    </row>
    <row r="23" spans="2:14" x14ac:dyDescent="0.4">
      <c r="B23" s="90">
        <v>17</v>
      </c>
      <c r="C23" s="91" t="s">
        <v>54</v>
      </c>
      <c r="D23" s="92" t="str">
        <f t="shared" si="0"/>
        <v>q</v>
      </c>
      <c r="E23" s="90" t="s">
        <v>16</v>
      </c>
      <c r="F23" s="93"/>
      <c r="G23" s="90" t="s">
        <v>17</v>
      </c>
      <c r="H23" s="93"/>
      <c r="I23" s="94" t="s">
        <v>37</v>
      </c>
      <c r="J23" s="93">
        <v>0</v>
      </c>
      <c r="K23" s="95" t="s">
        <v>2</v>
      </c>
      <c r="L23" s="96" t="str">
        <f t="shared" si="1"/>
        <v/>
      </c>
      <c r="N23" s="97"/>
    </row>
    <row r="24" spans="2:14" x14ac:dyDescent="0.4">
      <c r="B24" s="90">
        <v>18</v>
      </c>
      <c r="C24" s="91" t="s">
        <v>55</v>
      </c>
      <c r="D24" s="92" t="str">
        <f t="shared" si="0"/>
        <v>r</v>
      </c>
      <c r="E24" s="90" t="s">
        <v>16</v>
      </c>
      <c r="F24" s="98"/>
      <c r="G24" s="90" t="s">
        <v>17</v>
      </c>
      <c r="H24" s="98"/>
      <c r="I24" s="94" t="s">
        <v>37</v>
      </c>
      <c r="J24" s="98"/>
      <c r="K24" s="95" t="s">
        <v>2</v>
      </c>
      <c r="L24" s="91">
        <v>1</v>
      </c>
      <c r="N24" s="97"/>
    </row>
    <row r="25" spans="2:14" x14ac:dyDescent="0.4">
      <c r="B25" s="90">
        <v>19</v>
      </c>
      <c r="C25" s="91" t="s">
        <v>56</v>
      </c>
      <c r="D25" s="92" t="str">
        <f t="shared" si="0"/>
        <v>s</v>
      </c>
      <c r="E25" s="90" t="s">
        <v>16</v>
      </c>
      <c r="F25" s="98"/>
      <c r="G25" s="90" t="s">
        <v>17</v>
      </c>
      <c r="H25" s="98"/>
      <c r="I25" s="94" t="s">
        <v>37</v>
      </c>
      <c r="J25" s="98"/>
      <c r="K25" s="95" t="s">
        <v>2</v>
      </c>
      <c r="L25" s="91">
        <v>2</v>
      </c>
      <c r="N25" s="97"/>
    </row>
    <row r="26" spans="2:14" x14ac:dyDescent="0.4">
      <c r="B26" s="90">
        <v>20</v>
      </c>
      <c r="C26" s="91" t="s">
        <v>57</v>
      </c>
      <c r="D26" s="92" t="str">
        <f t="shared" si="0"/>
        <v>t</v>
      </c>
      <c r="E26" s="90" t="s">
        <v>16</v>
      </c>
      <c r="F26" s="98"/>
      <c r="G26" s="90" t="s">
        <v>17</v>
      </c>
      <c r="H26" s="98"/>
      <c r="I26" s="94" t="s">
        <v>37</v>
      </c>
      <c r="J26" s="98"/>
      <c r="K26" s="95" t="s">
        <v>2</v>
      </c>
      <c r="L26" s="91">
        <v>3</v>
      </c>
      <c r="N26" s="97"/>
    </row>
    <row r="27" spans="2:14" x14ac:dyDescent="0.4">
      <c r="B27" s="90">
        <v>21</v>
      </c>
      <c r="C27" s="91" t="s">
        <v>58</v>
      </c>
      <c r="D27" s="92" t="str">
        <f t="shared" si="0"/>
        <v>u</v>
      </c>
      <c r="E27" s="90" t="s">
        <v>16</v>
      </c>
      <c r="F27" s="98"/>
      <c r="G27" s="90" t="s">
        <v>17</v>
      </c>
      <c r="H27" s="98"/>
      <c r="I27" s="94" t="s">
        <v>37</v>
      </c>
      <c r="J27" s="98"/>
      <c r="K27" s="95" t="s">
        <v>2</v>
      </c>
      <c r="L27" s="91">
        <v>4</v>
      </c>
      <c r="N27" s="97"/>
    </row>
    <row r="28" spans="2:14" x14ac:dyDescent="0.4">
      <c r="B28" s="90">
        <v>22</v>
      </c>
      <c r="C28" s="91" t="s">
        <v>59</v>
      </c>
      <c r="D28" s="92" t="str">
        <f t="shared" si="0"/>
        <v>v</v>
      </c>
      <c r="E28" s="90" t="s">
        <v>16</v>
      </c>
      <c r="F28" s="98"/>
      <c r="G28" s="90" t="s">
        <v>17</v>
      </c>
      <c r="H28" s="98"/>
      <c r="I28" s="94" t="s">
        <v>37</v>
      </c>
      <c r="J28" s="98"/>
      <c r="K28" s="95" t="s">
        <v>2</v>
      </c>
      <c r="L28" s="91">
        <v>5</v>
      </c>
      <c r="N28" s="97"/>
    </row>
    <row r="29" spans="2:14" x14ac:dyDescent="0.4">
      <c r="B29" s="90">
        <v>23</v>
      </c>
      <c r="C29" s="91" t="s">
        <v>60</v>
      </c>
      <c r="D29" s="92" t="str">
        <f t="shared" si="0"/>
        <v>w</v>
      </c>
      <c r="E29" s="90" t="s">
        <v>16</v>
      </c>
      <c r="F29" s="98"/>
      <c r="G29" s="90" t="s">
        <v>17</v>
      </c>
      <c r="H29" s="98"/>
      <c r="I29" s="94" t="s">
        <v>37</v>
      </c>
      <c r="J29" s="98"/>
      <c r="K29" s="95" t="s">
        <v>2</v>
      </c>
      <c r="L29" s="91">
        <v>6</v>
      </c>
      <c r="N29" s="97"/>
    </row>
    <row r="30" spans="2:14" x14ac:dyDescent="0.4">
      <c r="B30" s="90">
        <v>24</v>
      </c>
      <c r="C30" s="91" t="s">
        <v>61</v>
      </c>
      <c r="D30" s="92" t="str">
        <f t="shared" si="0"/>
        <v>x</v>
      </c>
      <c r="E30" s="90" t="s">
        <v>16</v>
      </c>
      <c r="F30" s="98"/>
      <c r="G30" s="90" t="s">
        <v>17</v>
      </c>
      <c r="H30" s="98"/>
      <c r="I30" s="94" t="s">
        <v>37</v>
      </c>
      <c r="J30" s="98"/>
      <c r="K30" s="95" t="s">
        <v>2</v>
      </c>
      <c r="L30" s="91">
        <v>7</v>
      </c>
      <c r="N30" s="97"/>
    </row>
    <row r="31" spans="2:14" x14ac:dyDescent="0.4">
      <c r="B31" s="90">
        <v>25</v>
      </c>
      <c r="C31" s="91" t="s">
        <v>62</v>
      </c>
      <c r="D31" s="92" t="str">
        <f t="shared" si="0"/>
        <v>y</v>
      </c>
      <c r="E31" s="90" t="s">
        <v>16</v>
      </c>
      <c r="F31" s="98"/>
      <c r="G31" s="90" t="s">
        <v>17</v>
      </c>
      <c r="H31" s="98"/>
      <c r="I31" s="94" t="s">
        <v>37</v>
      </c>
      <c r="J31" s="98"/>
      <c r="K31" s="95" t="s">
        <v>2</v>
      </c>
      <c r="L31" s="91">
        <v>8</v>
      </c>
      <c r="N31" s="97"/>
    </row>
    <row r="32" spans="2:14" x14ac:dyDescent="0.4">
      <c r="B32" s="90">
        <v>26</v>
      </c>
      <c r="C32" s="91" t="s">
        <v>63</v>
      </c>
      <c r="D32" s="92" t="str">
        <f t="shared" si="0"/>
        <v>z</v>
      </c>
      <c r="E32" s="90" t="s">
        <v>16</v>
      </c>
      <c r="F32" s="98"/>
      <c r="G32" s="90" t="s">
        <v>17</v>
      </c>
      <c r="H32" s="98"/>
      <c r="I32" s="94" t="s">
        <v>37</v>
      </c>
      <c r="J32" s="98"/>
      <c r="K32" s="95" t="s">
        <v>2</v>
      </c>
      <c r="L32" s="91">
        <v>1</v>
      </c>
      <c r="N32" s="97"/>
    </row>
    <row r="33" spans="2:14" x14ac:dyDescent="0.4">
      <c r="B33" s="90">
        <v>27</v>
      </c>
      <c r="C33" s="91" t="s">
        <v>61</v>
      </c>
      <c r="D33" s="92" t="str">
        <f t="shared" si="0"/>
        <v>x</v>
      </c>
      <c r="E33" s="90" t="s">
        <v>16</v>
      </c>
      <c r="F33" s="98"/>
      <c r="G33" s="90" t="s">
        <v>17</v>
      </c>
      <c r="H33" s="98"/>
      <c r="I33" s="94" t="s">
        <v>37</v>
      </c>
      <c r="J33" s="98"/>
      <c r="K33" s="95" t="s">
        <v>2</v>
      </c>
      <c r="L33" s="91">
        <v>2</v>
      </c>
      <c r="N33" s="97"/>
    </row>
    <row r="34" spans="2:14" x14ac:dyDescent="0.4">
      <c r="B34" s="90">
        <v>28</v>
      </c>
      <c r="C34" s="91" t="s">
        <v>64</v>
      </c>
      <c r="D34" s="92" t="str">
        <f t="shared" si="0"/>
        <v>aa</v>
      </c>
      <c r="E34" s="90" t="s">
        <v>16</v>
      </c>
      <c r="F34" s="98"/>
      <c r="G34" s="90" t="s">
        <v>17</v>
      </c>
      <c r="H34" s="98"/>
      <c r="I34" s="94" t="s">
        <v>37</v>
      </c>
      <c r="J34" s="98"/>
      <c r="K34" s="95" t="s">
        <v>2</v>
      </c>
      <c r="L34" s="91">
        <v>3</v>
      </c>
      <c r="N34" s="97"/>
    </row>
    <row r="35" spans="2:14" x14ac:dyDescent="0.4">
      <c r="B35" s="90">
        <v>29</v>
      </c>
      <c r="C35" s="91" t="s">
        <v>65</v>
      </c>
      <c r="D35" s="92" t="str">
        <f t="shared" si="0"/>
        <v>ab</v>
      </c>
      <c r="E35" s="90" t="s">
        <v>16</v>
      </c>
      <c r="F35" s="98"/>
      <c r="G35" s="90" t="s">
        <v>17</v>
      </c>
      <c r="H35" s="98"/>
      <c r="I35" s="94" t="s">
        <v>37</v>
      </c>
      <c r="J35" s="98"/>
      <c r="K35" s="95" t="s">
        <v>2</v>
      </c>
      <c r="L35" s="91">
        <v>4</v>
      </c>
      <c r="N35" s="97"/>
    </row>
    <row r="36" spans="2:14" x14ac:dyDescent="0.4">
      <c r="B36" s="90">
        <v>30</v>
      </c>
      <c r="C36" s="91" t="s">
        <v>66</v>
      </c>
      <c r="D36" s="92" t="str">
        <f t="shared" si="0"/>
        <v>ac</v>
      </c>
      <c r="E36" s="90" t="s">
        <v>16</v>
      </c>
      <c r="F36" s="98"/>
      <c r="G36" s="90" t="s">
        <v>17</v>
      </c>
      <c r="H36" s="98"/>
      <c r="I36" s="94" t="s">
        <v>37</v>
      </c>
      <c r="J36" s="98"/>
      <c r="K36" s="95" t="s">
        <v>2</v>
      </c>
      <c r="L36" s="91">
        <v>5</v>
      </c>
      <c r="N36" s="97"/>
    </row>
    <row r="37" spans="2:14" x14ac:dyDescent="0.4">
      <c r="B37" s="90">
        <v>31</v>
      </c>
      <c r="C37" s="91" t="s">
        <v>67</v>
      </c>
      <c r="D37" s="92" t="str">
        <f t="shared" si="0"/>
        <v>ad</v>
      </c>
      <c r="E37" s="90" t="s">
        <v>16</v>
      </c>
      <c r="F37" s="98"/>
      <c r="G37" s="90" t="s">
        <v>17</v>
      </c>
      <c r="H37" s="98"/>
      <c r="I37" s="94" t="s">
        <v>37</v>
      </c>
      <c r="J37" s="98"/>
      <c r="K37" s="95" t="s">
        <v>2</v>
      </c>
      <c r="L37" s="91">
        <v>6</v>
      </c>
      <c r="N37" s="97"/>
    </row>
    <row r="38" spans="2:14" x14ac:dyDescent="0.4">
      <c r="B38" s="90">
        <v>32</v>
      </c>
      <c r="C38" s="91" t="s">
        <v>68</v>
      </c>
      <c r="D38" s="92" t="str">
        <f t="shared" si="0"/>
        <v>ae</v>
      </c>
      <c r="E38" s="90" t="s">
        <v>16</v>
      </c>
      <c r="F38" s="98"/>
      <c r="G38" s="90" t="s">
        <v>17</v>
      </c>
      <c r="H38" s="98"/>
      <c r="I38" s="94" t="s">
        <v>37</v>
      </c>
      <c r="J38" s="98"/>
      <c r="K38" s="95" t="s">
        <v>2</v>
      </c>
      <c r="L38" s="91">
        <v>7</v>
      </c>
      <c r="N38" s="97"/>
    </row>
    <row r="39" spans="2:14" x14ac:dyDescent="0.4">
      <c r="B39" s="90">
        <v>33</v>
      </c>
      <c r="C39" s="91" t="s">
        <v>69</v>
      </c>
      <c r="D39" s="92" t="str">
        <f t="shared" si="0"/>
        <v>af</v>
      </c>
      <c r="E39" s="90" t="s">
        <v>16</v>
      </c>
      <c r="F39" s="98"/>
      <c r="G39" s="90" t="s">
        <v>17</v>
      </c>
      <c r="H39" s="98"/>
      <c r="I39" s="94" t="s">
        <v>37</v>
      </c>
      <c r="J39" s="98"/>
      <c r="K39" s="95" t="s">
        <v>2</v>
      </c>
      <c r="L39" s="91">
        <v>8</v>
      </c>
      <c r="N39" s="97"/>
    </row>
    <row r="40" spans="2:14" x14ac:dyDescent="0.4">
      <c r="B40" s="90">
        <v>34</v>
      </c>
      <c r="C40" s="99" t="s">
        <v>87</v>
      </c>
      <c r="D40" s="92"/>
      <c r="E40" s="90" t="s">
        <v>16</v>
      </c>
      <c r="F40" s="93">
        <v>0.29166666666666669</v>
      </c>
      <c r="G40" s="90" t="s">
        <v>17</v>
      </c>
      <c r="H40" s="93">
        <v>0.39583333333333331</v>
      </c>
      <c r="I40" s="94" t="s">
        <v>37</v>
      </c>
      <c r="J40" s="93">
        <v>0</v>
      </c>
      <c r="K40" s="95" t="s">
        <v>2</v>
      </c>
      <c r="L40" s="96">
        <f t="shared" ref="L40:L41" si="2">IF(OR(F40="",H40=""),"",(H40+IF(F40&gt;H40,1,0)-F40-J40)*24)</f>
        <v>2.4999999999999991</v>
      </c>
      <c r="N40" s="97"/>
    </row>
    <row r="41" spans="2:14" x14ac:dyDescent="0.4">
      <c r="B41" s="90"/>
      <c r="C41" s="100" t="s">
        <v>36</v>
      </c>
      <c r="D41" s="92"/>
      <c r="E41" s="90" t="s">
        <v>16</v>
      </c>
      <c r="F41" s="93">
        <v>0.6875</v>
      </c>
      <c r="G41" s="90" t="s">
        <v>17</v>
      </c>
      <c r="H41" s="93">
        <v>0.83333333333333337</v>
      </c>
      <c r="I41" s="94" t="s">
        <v>37</v>
      </c>
      <c r="J41" s="93">
        <v>0</v>
      </c>
      <c r="K41" s="95" t="s">
        <v>2</v>
      </c>
      <c r="L41" s="96">
        <f t="shared" si="2"/>
        <v>3.5000000000000009</v>
      </c>
      <c r="N41" s="97"/>
    </row>
    <row r="42" spans="2:14" x14ac:dyDescent="0.4">
      <c r="B42" s="90"/>
      <c r="C42" s="101" t="s">
        <v>36</v>
      </c>
      <c r="D42" s="92" t="str">
        <f>C40</f>
        <v>ag</v>
      </c>
      <c r="E42" s="90" t="s">
        <v>16</v>
      </c>
      <c r="F42" s="93" t="s">
        <v>36</v>
      </c>
      <c r="G42" s="90" t="s">
        <v>17</v>
      </c>
      <c r="H42" s="93" t="s">
        <v>36</v>
      </c>
      <c r="I42" s="94" t="s">
        <v>37</v>
      </c>
      <c r="J42" s="93" t="s">
        <v>36</v>
      </c>
      <c r="K42" s="95" t="s">
        <v>2</v>
      </c>
      <c r="L42" s="96">
        <f>IF(OR(L40="",L41=""),"",L40+L41)</f>
        <v>6</v>
      </c>
      <c r="N42" s="97" t="s">
        <v>223</v>
      </c>
    </row>
    <row r="43" spans="2:14" x14ac:dyDescent="0.4">
      <c r="B43" s="90"/>
      <c r="C43" s="99" t="s">
        <v>224</v>
      </c>
      <c r="D43" s="92"/>
      <c r="E43" s="90" t="s">
        <v>16</v>
      </c>
      <c r="F43" s="93"/>
      <c r="G43" s="90" t="s">
        <v>17</v>
      </c>
      <c r="H43" s="93"/>
      <c r="I43" s="94" t="s">
        <v>37</v>
      </c>
      <c r="J43" s="93">
        <v>0</v>
      </c>
      <c r="K43" s="95" t="s">
        <v>2</v>
      </c>
      <c r="L43" s="96" t="str">
        <f t="shared" ref="L43:L44" si="3">IF(OR(F43="",H43=""),"",(H43+IF(F43&gt;H43,1,0)-F43-J43)*24)</f>
        <v/>
      </c>
      <c r="N43" s="97"/>
    </row>
    <row r="44" spans="2:14" x14ac:dyDescent="0.4">
      <c r="B44" s="90">
        <v>35</v>
      </c>
      <c r="C44" s="100" t="s">
        <v>36</v>
      </c>
      <c r="D44" s="92"/>
      <c r="E44" s="90" t="s">
        <v>16</v>
      </c>
      <c r="F44" s="93"/>
      <c r="G44" s="90" t="s">
        <v>17</v>
      </c>
      <c r="H44" s="93"/>
      <c r="I44" s="94" t="s">
        <v>37</v>
      </c>
      <c r="J44" s="93">
        <v>0</v>
      </c>
      <c r="K44" s="95" t="s">
        <v>2</v>
      </c>
      <c r="L44" s="96" t="str">
        <f t="shared" si="3"/>
        <v/>
      </c>
      <c r="N44" s="97"/>
    </row>
    <row r="45" spans="2:14" x14ac:dyDescent="0.4">
      <c r="B45" s="90"/>
      <c r="C45" s="101" t="s">
        <v>36</v>
      </c>
      <c r="D45" s="92" t="str">
        <f>C43</f>
        <v>ah</v>
      </c>
      <c r="E45" s="90" t="s">
        <v>16</v>
      </c>
      <c r="F45" s="93" t="s">
        <v>36</v>
      </c>
      <c r="G45" s="90" t="s">
        <v>17</v>
      </c>
      <c r="H45" s="93" t="s">
        <v>36</v>
      </c>
      <c r="I45" s="94" t="s">
        <v>37</v>
      </c>
      <c r="J45" s="93" t="s">
        <v>36</v>
      </c>
      <c r="K45" s="95" t="s">
        <v>2</v>
      </c>
      <c r="L45" s="96" t="str">
        <f>IF(OR(L43="",L44=""),"",L43+L44)</f>
        <v/>
      </c>
      <c r="N45" s="97" t="s">
        <v>225</v>
      </c>
    </row>
    <row r="46" spans="2:14" x14ac:dyDescent="0.4">
      <c r="B46" s="90"/>
      <c r="C46" s="99" t="s">
        <v>226</v>
      </c>
      <c r="D46" s="92"/>
      <c r="E46" s="90" t="s">
        <v>16</v>
      </c>
      <c r="F46" s="93"/>
      <c r="G46" s="90" t="s">
        <v>17</v>
      </c>
      <c r="H46" s="93"/>
      <c r="I46" s="94" t="s">
        <v>37</v>
      </c>
      <c r="J46" s="93">
        <v>0</v>
      </c>
      <c r="K46" s="95" t="s">
        <v>2</v>
      </c>
      <c r="L46" s="96" t="str">
        <f t="shared" ref="L46:L47" si="4">IF(OR(F46="",H46=""),"",(H46+IF(F46&gt;H46,1,0)-F46-J46)*24)</f>
        <v/>
      </c>
      <c r="N46" s="97"/>
    </row>
    <row r="47" spans="2:14" x14ac:dyDescent="0.4">
      <c r="B47" s="90">
        <v>36</v>
      </c>
      <c r="C47" s="100" t="s">
        <v>36</v>
      </c>
      <c r="D47" s="92"/>
      <c r="E47" s="90" t="s">
        <v>16</v>
      </c>
      <c r="F47" s="93"/>
      <c r="G47" s="90" t="s">
        <v>17</v>
      </c>
      <c r="H47" s="93"/>
      <c r="I47" s="94" t="s">
        <v>37</v>
      </c>
      <c r="J47" s="93">
        <v>0</v>
      </c>
      <c r="K47" s="95" t="s">
        <v>2</v>
      </c>
      <c r="L47" s="96" t="str">
        <f t="shared" si="4"/>
        <v/>
      </c>
      <c r="N47" s="97"/>
    </row>
    <row r="48" spans="2:14" x14ac:dyDescent="0.4">
      <c r="B48" s="90"/>
      <c r="C48" s="101" t="s">
        <v>36</v>
      </c>
      <c r="D48" s="92" t="str">
        <f>C46</f>
        <v>ai</v>
      </c>
      <c r="E48" s="90" t="s">
        <v>16</v>
      </c>
      <c r="F48" s="93" t="s">
        <v>36</v>
      </c>
      <c r="G48" s="90" t="s">
        <v>17</v>
      </c>
      <c r="H48" s="93" t="s">
        <v>36</v>
      </c>
      <c r="I48" s="94" t="s">
        <v>37</v>
      </c>
      <c r="J48" s="93" t="s">
        <v>36</v>
      </c>
      <c r="K48" s="95" t="s">
        <v>2</v>
      </c>
      <c r="L48" s="96" t="str">
        <f>IF(OR(L46="",L47=""),"",L46+L47)</f>
        <v/>
      </c>
      <c r="N48" s="97" t="s">
        <v>225</v>
      </c>
    </row>
    <row r="50" spans="3:14" ht="52.5" customHeight="1" x14ac:dyDescent="0.4">
      <c r="C50" s="408" t="s">
        <v>227</v>
      </c>
      <c r="D50" s="408"/>
      <c r="E50" s="408"/>
      <c r="F50" s="408"/>
      <c r="G50" s="408"/>
      <c r="H50" s="408"/>
      <c r="I50" s="408"/>
      <c r="J50" s="408"/>
      <c r="K50" s="408"/>
      <c r="L50" s="408"/>
      <c r="M50" s="408"/>
      <c r="N50" s="408"/>
    </row>
    <row r="51" spans="3:14" ht="49.5" customHeight="1" x14ac:dyDescent="0.4">
      <c r="C51" s="408" t="s">
        <v>228</v>
      </c>
      <c r="D51" s="408"/>
      <c r="E51" s="408"/>
      <c r="F51" s="408"/>
      <c r="G51" s="408"/>
      <c r="H51" s="408"/>
      <c r="I51" s="408"/>
      <c r="J51" s="408"/>
      <c r="K51" s="408"/>
      <c r="L51" s="408"/>
      <c r="M51" s="408"/>
      <c r="N51" s="408"/>
    </row>
    <row r="52" spans="3:14" x14ac:dyDescent="0.4">
      <c r="C52" s="86" t="s">
        <v>229</v>
      </c>
      <c r="D52" s="86"/>
    </row>
    <row r="53" spans="3:14" x14ac:dyDescent="0.4">
      <c r="C53" s="86" t="s">
        <v>230</v>
      </c>
      <c r="D53" s="86"/>
    </row>
  </sheetData>
  <sheetProtection insertRows="0" deleteRows="0"/>
  <mergeCells count="4">
    <mergeCell ref="F5:L5"/>
    <mergeCell ref="N5:N6"/>
    <mergeCell ref="C50:N50"/>
    <mergeCell ref="C51:N51"/>
  </mergeCells>
  <phoneticPr fontId="2"/>
  <printOptions horizontalCentered="1"/>
  <pageMargins left="0.70866141732283472" right="0.70866141732283472" top="0.55118110236220474" bottom="0.35433070866141736" header="0.31496062992125984" footer="0.31496062992125984"/>
  <pageSetup paperSize="9" scale="54"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21</vt:i4>
      </vt:variant>
    </vt:vector>
  </HeadingPairs>
  <TitlesOfParts>
    <vt:vector size="27" baseType="lpstr">
      <vt:lpstr>様式４－１</vt:lpstr>
      <vt:lpstr>様式４－２</vt:lpstr>
      <vt:lpstr>【様式４－１】記入方法</vt:lpstr>
      <vt:lpstr>【様式４－１】記載例</vt:lpstr>
      <vt:lpstr>【様式４－１】プルダウン・リスト</vt:lpstr>
      <vt:lpstr>【様式４－２】記載例</vt:lpstr>
      <vt:lpstr>'様式４－２'!【記載例】シフト記号</vt:lpstr>
      <vt:lpstr>【記載例】シフト記号</vt:lpstr>
      <vt:lpstr>'様式４－２'!【記載例】シフト記号表</vt:lpstr>
      <vt:lpstr>【記載例】シフト記号表</vt:lpstr>
      <vt:lpstr>'【様式４－１】記載例'!Print_Area</vt:lpstr>
      <vt:lpstr>'【様式４－１】記入方法'!Print_Area</vt:lpstr>
      <vt:lpstr>'【様式４－２】記載例'!Print_Area</vt:lpstr>
      <vt:lpstr>'様式４－１'!Print_Area</vt:lpstr>
      <vt:lpstr>'様式４－２'!Print_Area</vt:lpstr>
      <vt:lpstr>'【様式４－１】記載例'!Print_Titles</vt:lpstr>
      <vt:lpstr>'様式４－１'!Print_Titles</vt:lpstr>
      <vt:lpstr>シフト記号表</vt:lpstr>
      <vt:lpstr>医師</vt:lpstr>
      <vt:lpstr>栄養士</vt:lpstr>
      <vt:lpstr>介護支援専門員</vt:lpstr>
      <vt:lpstr>介護職員</vt:lpstr>
      <vt:lpstr>看護職員</vt:lpstr>
      <vt:lpstr>管理者</vt:lpstr>
      <vt:lpstr>機能訓練指導員</vt:lpstr>
      <vt:lpstr>職種</vt:lpstr>
      <vt:lpstr>生活相談員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和歌山市</cp:lastModifiedBy>
  <cp:lastPrinted>2024-02-25T06:45:23Z</cp:lastPrinted>
  <dcterms:created xsi:type="dcterms:W3CDTF">2020-01-28T01:12:50Z</dcterms:created>
  <dcterms:modified xsi:type="dcterms:W3CDTF">2024-08-08T05:35:52Z</dcterms:modified>
</cp:coreProperties>
</file>